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arcadis-nl.local\dfs\FR_AFFAIRES\03_Infrastructure\18-000221_EPAMSA_ZAC MANTES UN\10 _DIV_ Production DIVERS\24_PRO M1\1-Estimations\Lot 1 VRD et mobiliers et lot 2 Espaces verts\"/>
    </mc:Choice>
  </mc:AlternateContent>
  <xr:revisionPtr revIDLastSave="0" documentId="13_ncr:1_{65760A66-1AB0-4629-8E07-1694EABE09B2}" xr6:coauthVersionLast="47" xr6:coauthVersionMax="47" xr10:uidLastSave="{00000000-0000-0000-0000-000000000000}"/>
  <bookViews>
    <workbookView xWindow="28680" yWindow="-120" windowWidth="29040" windowHeight="15720" xr2:uid="{00000000-000D-0000-FFFF-FFFF00000000}"/>
  </bookViews>
  <sheets>
    <sheet name="DPGF LOT 1" sheetId="10" r:id="rId1"/>
  </sheets>
  <definedNames>
    <definedName name="_xlnm.Print_Area" localSheetId="0">'DPGF LOT 1'!$A$1:$M$129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73" i="10" l="1"/>
  <c r="G73" i="10" s="1"/>
  <c r="F73" i="10"/>
  <c r="J73" i="10"/>
  <c r="M73" i="10"/>
  <c r="F121" i="10"/>
  <c r="F122" i="10"/>
  <c r="F123" i="10"/>
  <c r="F124" i="10"/>
  <c r="F120" i="10"/>
  <c r="F116" i="10"/>
  <c r="F117" i="10"/>
  <c r="F118" i="10"/>
  <c r="F115" i="10"/>
  <c r="F112" i="10"/>
  <c r="F107" i="10"/>
  <c r="F108" i="10"/>
  <c r="F109" i="10"/>
  <c r="F106" i="10"/>
  <c r="F104" i="10"/>
  <c r="F103" i="10"/>
  <c r="F95" i="10"/>
  <c r="F96" i="10"/>
  <c r="F97" i="10"/>
  <c r="F98" i="10"/>
  <c r="F99" i="10"/>
  <c r="F100" i="10"/>
  <c r="F94" i="10"/>
  <c r="F92" i="10"/>
  <c r="F91" i="10"/>
  <c r="F87" i="10"/>
  <c r="F86" i="10"/>
  <c r="F84" i="10"/>
  <c r="F82" i="10"/>
  <c r="F78" i="10"/>
  <c r="F79" i="10"/>
  <c r="F77" i="10"/>
  <c r="F76" i="10"/>
  <c r="F65" i="10"/>
  <c r="F66" i="10"/>
  <c r="F67" i="10"/>
  <c r="F68" i="10"/>
  <c r="F69" i="10"/>
  <c r="F70" i="10"/>
  <c r="F71" i="10"/>
  <c r="F72" i="10"/>
  <c r="F64" i="10"/>
  <c r="F62" i="10"/>
  <c r="F60" i="10"/>
  <c r="F59" i="10"/>
  <c r="F58" i="10"/>
  <c r="F57" i="10"/>
  <c r="F55" i="10"/>
  <c r="F53" i="10"/>
  <c r="F52" i="10"/>
  <c r="F50" i="10"/>
  <c r="F49" i="10"/>
  <c r="F47" i="10"/>
  <c r="F41" i="10"/>
  <c r="F42" i="10"/>
  <c r="F43" i="10"/>
  <c r="F40" i="10"/>
  <c r="F38" i="10"/>
  <c r="F29" i="10"/>
  <c r="F30" i="10"/>
  <c r="F31" i="10"/>
  <c r="F32" i="10"/>
  <c r="F33" i="10"/>
  <c r="F34" i="10"/>
  <c r="F35" i="10"/>
  <c r="F28" i="10"/>
  <c r="F25" i="10"/>
  <c r="F24" i="10"/>
  <c r="F15" i="10"/>
  <c r="F16" i="10"/>
  <c r="F17" i="10"/>
  <c r="F18" i="10"/>
  <c r="F19" i="10"/>
  <c r="F20" i="10"/>
  <c r="F21" i="10"/>
  <c r="F22" i="10"/>
  <c r="F14" i="10"/>
  <c r="F10" i="10"/>
  <c r="F11" i="10"/>
  <c r="F9" i="10"/>
  <c r="F8" i="10"/>
  <c r="F7" i="10"/>
  <c r="H62" i="10" l="1"/>
  <c r="A82" i="10"/>
  <c r="A83" i="10" s="1"/>
  <c r="A85" i="10" s="1"/>
  <c r="A87" i="10" s="1"/>
  <c r="A38" i="10" l="1"/>
  <c r="E53" i="10"/>
  <c r="G53" i="10" s="1"/>
  <c r="J53" i="10"/>
  <c r="M53" i="10"/>
  <c r="M72" i="10"/>
  <c r="J72" i="10"/>
  <c r="E72" i="10"/>
  <c r="G72" i="10" s="1"/>
  <c r="E99" i="10"/>
  <c r="G99" i="10" s="1"/>
  <c r="J99" i="10"/>
  <c r="M99" i="10"/>
  <c r="A114" i="10"/>
  <c r="A119" i="10" s="1"/>
  <c r="A112" i="10"/>
  <c r="A103" i="10"/>
  <c r="A104" i="10" s="1"/>
  <c r="A105" i="10" s="1"/>
  <c r="A90" i="10"/>
  <c r="A92" i="10" s="1"/>
  <c r="A93" i="10" s="1"/>
  <c r="A96" i="10" s="1"/>
  <c r="A97" i="10" s="1"/>
  <c r="A98" i="10" s="1"/>
  <c r="A99" i="10" s="1"/>
  <c r="A100" i="10" s="1"/>
  <c r="A76" i="10"/>
  <c r="A77" i="10" s="1"/>
  <c r="A78" i="10" s="1"/>
  <c r="A79" i="10" s="1"/>
  <c r="A46" i="10"/>
  <c r="A48" i="10" s="1"/>
  <c r="A51" i="10" s="1"/>
  <c r="A54" i="10" s="1"/>
  <c r="A56" i="10" s="1"/>
  <c r="A61" i="10" s="1"/>
  <c r="A63" i="10" s="1"/>
  <c r="A68" i="10" s="1"/>
  <c r="A69" i="10" s="1"/>
  <c r="A28" i="10"/>
  <c r="A29" i="10" s="1"/>
  <c r="A30" i="10" s="1"/>
  <c r="A31" i="10" s="1"/>
  <c r="A32" i="10" s="1"/>
  <c r="A33" i="10" s="1"/>
  <c r="A34" i="10" s="1"/>
  <c r="A35" i="10" s="1"/>
  <c r="A23" i="10"/>
  <c r="A14" i="10"/>
  <c r="A15" i="10" s="1"/>
  <c r="A16" i="10" s="1"/>
  <c r="A17" i="10" s="1"/>
  <c r="A18" i="10" s="1"/>
  <c r="A19" i="10" s="1"/>
  <c r="A20" i="10" s="1"/>
  <c r="A21" i="10" s="1"/>
  <c r="A22" i="10" s="1"/>
  <c r="A7" i="10"/>
  <c r="A8" i="10" s="1"/>
  <c r="A9" i="10" s="1"/>
  <c r="A10" i="10" s="1"/>
  <c r="A11" i="10" s="1"/>
  <c r="M87" i="10" l="1"/>
  <c r="J87" i="10"/>
  <c r="E87" i="10"/>
  <c r="G87" i="10" s="1"/>
  <c r="M86" i="10"/>
  <c r="J86" i="10"/>
  <c r="E86" i="10"/>
  <c r="G86" i="10" s="1"/>
  <c r="M85" i="10"/>
  <c r="J85" i="10"/>
  <c r="M84" i="10"/>
  <c r="J84" i="10"/>
  <c r="E84" i="10"/>
  <c r="G84" i="10" s="1"/>
  <c r="M50" i="10"/>
  <c r="J50" i="10"/>
  <c r="E50" i="10"/>
  <c r="G50" i="10" s="1"/>
  <c r="M41" i="10"/>
  <c r="M31" i="10"/>
  <c r="J31" i="10"/>
  <c r="K25" i="10"/>
  <c r="H25" i="10"/>
  <c r="E31" i="10" l="1"/>
  <c r="G31" i="10" s="1"/>
  <c r="E33" i="10" l="1"/>
  <c r="G33" i="10" s="1"/>
  <c r="M33" i="10"/>
  <c r="J33" i="10"/>
  <c r="K34" i="10"/>
  <c r="M34" i="10" s="1"/>
  <c r="H34" i="10"/>
  <c r="J34" i="10" l="1"/>
  <c r="E35" i="10"/>
  <c r="G35" i="10" s="1"/>
  <c r="M35" i="10"/>
  <c r="J35" i="10"/>
  <c r="J118" i="10"/>
  <c r="E118" i="10"/>
  <c r="G118" i="10" s="1"/>
  <c r="M118" i="10"/>
  <c r="E116" i="10"/>
  <c r="E117" i="10"/>
  <c r="G117" i="10" s="1"/>
  <c r="M117" i="10"/>
  <c r="J117" i="10"/>
  <c r="J41" i="10" l="1"/>
  <c r="J42" i="10"/>
  <c r="J43" i="10"/>
  <c r="M121" i="10"/>
  <c r="M122" i="10"/>
  <c r="M123" i="10"/>
  <c r="M124" i="10"/>
  <c r="M120" i="10"/>
  <c r="M115" i="10"/>
  <c r="M116" i="10"/>
  <c r="J121" i="10"/>
  <c r="J122" i="10"/>
  <c r="J123" i="10"/>
  <c r="J124" i="10"/>
  <c r="J120" i="10"/>
  <c r="J115" i="10"/>
  <c r="J113" i="10" s="1"/>
  <c r="J116" i="10"/>
  <c r="E82" i="10"/>
  <c r="G82" i="10" s="1"/>
  <c r="G81" i="10" s="1"/>
  <c r="J82" i="10"/>
  <c r="J81" i="10" s="1"/>
  <c r="M69" i="10"/>
  <c r="M70" i="10"/>
  <c r="M71" i="10"/>
  <c r="M68" i="10"/>
  <c r="M65" i="10"/>
  <c r="M66" i="10"/>
  <c r="M67" i="10"/>
  <c r="M64" i="10"/>
  <c r="M62" i="10"/>
  <c r="M58" i="10"/>
  <c r="M59" i="10"/>
  <c r="M60" i="10"/>
  <c r="M57" i="10"/>
  <c r="M55" i="10"/>
  <c r="M52" i="10"/>
  <c r="M49" i="10"/>
  <c r="J69" i="10"/>
  <c r="J70" i="10"/>
  <c r="J71" i="10"/>
  <c r="J68" i="10"/>
  <c r="J65" i="10"/>
  <c r="J66" i="10"/>
  <c r="J67" i="10"/>
  <c r="J64" i="10"/>
  <c r="J62" i="10"/>
  <c r="J58" i="10"/>
  <c r="J59" i="10"/>
  <c r="J60" i="10"/>
  <c r="J57" i="10"/>
  <c r="J55" i="10"/>
  <c r="J52" i="10"/>
  <c r="J49" i="10"/>
  <c r="J25" i="10"/>
  <c r="J24" i="10"/>
  <c r="M25" i="10"/>
  <c r="M24" i="10"/>
  <c r="M15" i="10"/>
  <c r="M16" i="10"/>
  <c r="M17" i="10"/>
  <c r="M18" i="10"/>
  <c r="M19" i="10"/>
  <c r="M20" i="10"/>
  <c r="M21" i="10"/>
  <c r="M22" i="10"/>
  <c r="J15" i="10"/>
  <c r="J16" i="10"/>
  <c r="J17" i="10"/>
  <c r="J18" i="10"/>
  <c r="J19" i="10"/>
  <c r="J20" i="10"/>
  <c r="J21" i="10"/>
  <c r="J22" i="10"/>
  <c r="E30" i="10"/>
  <c r="M113" i="10" l="1"/>
  <c r="E34" i="10"/>
  <c r="E18" i="10" l="1"/>
  <c r="E121" i="10" l="1"/>
  <c r="G121" i="10" s="1"/>
  <c r="E122" i="10"/>
  <c r="G122" i="10" s="1"/>
  <c r="E123" i="10"/>
  <c r="G123" i="10" s="1"/>
  <c r="E124" i="10"/>
  <c r="G124" i="10" s="1"/>
  <c r="E120" i="10"/>
  <c r="G120" i="10" s="1"/>
  <c r="E115" i="10"/>
  <c r="G115" i="10" s="1"/>
  <c r="G116" i="10"/>
  <c r="E112" i="10"/>
  <c r="E107" i="10"/>
  <c r="E108" i="10"/>
  <c r="E109" i="10"/>
  <c r="E106" i="10"/>
  <c r="E104" i="10"/>
  <c r="E103" i="10"/>
  <c r="M95" i="10"/>
  <c r="M96" i="10"/>
  <c r="M97" i="10"/>
  <c r="M98" i="10"/>
  <c r="M100" i="10"/>
  <c r="E95" i="10"/>
  <c r="E96" i="10"/>
  <c r="E97" i="10"/>
  <c r="E98" i="10"/>
  <c r="E100" i="10"/>
  <c r="E94" i="10"/>
  <c r="E92" i="10"/>
  <c r="E91" i="10"/>
  <c r="M82" i="10"/>
  <c r="M81" i="10" s="1"/>
  <c r="E78" i="10"/>
  <c r="E79" i="10"/>
  <c r="E77" i="10"/>
  <c r="E76" i="10"/>
  <c r="E69" i="10"/>
  <c r="G69" i="10" s="1"/>
  <c r="E70" i="10"/>
  <c r="G70" i="10" s="1"/>
  <c r="E71" i="10"/>
  <c r="G71" i="10" s="1"/>
  <c r="E68" i="10"/>
  <c r="G68" i="10" s="1"/>
  <c r="E65" i="10"/>
  <c r="G65" i="10" s="1"/>
  <c r="E66" i="10"/>
  <c r="G66" i="10" s="1"/>
  <c r="E67" i="10"/>
  <c r="G67" i="10" s="1"/>
  <c r="E64" i="10"/>
  <c r="G64" i="10" s="1"/>
  <c r="E62" i="10"/>
  <c r="G62" i="10" s="1"/>
  <c r="E59" i="10"/>
  <c r="G59" i="10" s="1"/>
  <c r="E60" i="10"/>
  <c r="G60" i="10" s="1"/>
  <c r="E58" i="10"/>
  <c r="G58" i="10" s="1"/>
  <c r="E57" i="10"/>
  <c r="G57" i="10" s="1"/>
  <c r="E55" i="10"/>
  <c r="G55" i="10" s="1"/>
  <c r="E52" i="10"/>
  <c r="G52" i="10" s="1"/>
  <c r="E49" i="10"/>
  <c r="G49" i="10" s="1"/>
  <c r="E47" i="10"/>
  <c r="G47" i="10" s="1"/>
  <c r="E41" i="10"/>
  <c r="G41" i="10" s="1"/>
  <c r="E42" i="10"/>
  <c r="G42" i="10" s="1"/>
  <c r="E43" i="10"/>
  <c r="G43" i="10" s="1"/>
  <c r="E40" i="10"/>
  <c r="E38" i="10"/>
  <c r="E29" i="10"/>
  <c r="E32" i="10"/>
  <c r="E28" i="10"/>
  <c r="E25" i="10"/>
  <c r="E24" i="10"/>
  <c r="E15" i="10"/>
  <c r="E16" i="10"/>
  <c r="E17" i="10"/>
  <c r="E19" i="10"/>
  <c r="E20" i="10"/>
  <c r="E21" i="10"/>
  <c r="E22" i="10"/>
  <c r="E14" i="10"/>
  <c r="E8" i="10"/>
  <c r="E9" i="10"/>
  <c r="E10" i="10"/>
  <c r="E11" i="10"/>
  <c r="E7" i="10"/>
  <c r="J95" i="10" l="1"/>
  <c r="J96" i="10"/>
  <c r="J97" i="10"/>
  <c r="J98" i="10"/>
  <c r="J100" i="10"/>
  <c r="M92" i="10" l="1"/>
  <c r="M78" i="10"/>
  <c r="M79" i="10"/>
  <c r="J78" i="10"/>
  <c r="J79" i="10"/>
  <c r="J77" i="10"/>
  <c r="J76" i="10"/>
  <c r="J75" i="10" s="1"/>
  <c r="M14" i="10" l="1"/>
  <c r="M13" i="10" s="1"/>
  <c r="M8" i="10"/>
  <c r="M10" i="10"/>
  <c r="M11" i="10"/>
  <c r="G92" i="10" l="1"/>
  <c r="G104" i="10"/>
  <c r="G107" i="10"/>
  <c r="G108" i="10"/>
  <c r="G109" i="10"/>
  <c r="G103" i="10"/>
  <c r="M107" i="10"/>
  <c r="M108" i="10"/>
  <c r="M109" i="10"/>
  <c r="M104" i="10"/>
  <c r="J107" i="10"/>
  <c r="J108" i="10"/>
  <c r="J109" i="10"/>
  <c r="J104" i="10"/>
  <c r="M112" i="10" l="1"/>
  <c r="M111" i="10" s="1"/>
  <c r="M106" i="10"/>
  <c r="M103" i="10"/>
  <c r="M102" i="10" s="1"/>
  <c r="M94" i="10"/>
  <c r="M91" i="10"/>
  <c r="M89" i="10" s="1"/>
  <c r="M77" i="10"/>
  <c r="M76" i="10"/>
  <c r="M47" i="10"/>
  <c r="M45" i="10" s="1"/>
  <c r="J112" i="10"/>
  <c r="J111" i="10" s="1"/>
  <c r="J106" i="10"/>
  <c r="J103" i="10"/>
  <c r="J102" i="10" s="1"/>
  <c r="J94" i="10"/>
  <c r="J92" i="10"/>
  <c r="J91" i="10"/>
  <c r="J47" i="10"/>
  <c r="J45" i="10" s="1"/>
  <c r="M42" i="10"/>
  <c r="M43" i="10"/>
  <c r="M40" i="10"/>
  <c r="J40" i="10"/>
  <c r="G25" i="10"/>
  <c r="G24" i="10"/>
  <c r="M38" i="10"/>
  <c r="M37" i="10" s="1"/>
  <c r="J38" i="10"/>
  <c r="J30" i="10"/>
  <c r="M29" i="10"/>
  <c r="M32" i="10"/>
  <c r="M30" i="10"/>
  <c r="J29" i="10"/>
  <c r="J32" i="10"/>
  <c r="G29" i="10"/>
  <c r="G32" i="10"/>
  <c r="G34" i="10"/>
  <c r="M28" i="10"/>
  <c r="M27" i="10" s="1"/>
  <c r="J28" i="10"/>
  <c r="J27" i="10" s="1"/>
  <c r="G28" i="10"/>
  <c r="G8" i="10"/>
  <c r="G10" i="10"/>
  <c r="G11" i="10"/>
  <c r="J8" i="10"/>
  <c r="J10" i="10"/>
  <c r="J11" i="10"/>
  <c r="G15" i="10"/>
  <c r="G16" i="10"/>
  <c r="G17" i="10"/>
  <c r="G18" i="10"/>
  <c r="G19" i="10"/>
  <c r="G20" i="10"/>
  <c r="G21" i="10"/>
  <c r="G22" i="10"/>
  <c r="G14" i="10"/>
  <c r="J14" i="10"/>
  <c r="J13" i="10" s="1"/>
  <c r="J89" i="10" l="1"/>
  <c r="M75" i="10"/>
  <c r="G13" i="10"/>
  <c r="J37" i="10"/>
  <c r="G30" i="10"/>
  <c r="G40" i="10" l="1"/>
  <c r="G112" i="10"/>
  <c r="G111" i="10" s="1"/>
  <c r="G95" i="10"/>
  <c r="G96" i="10"/>
  <c r="G97" i="10"/>
  <c r="G98" i="10"/>
  <c r="G100" i="10"/>
  <c r="G94" i="10"/>
  <c r="G91" i="10"/>
  <c r="G89" i="10" s="1"/>
  <c r="G79" i="10"/>
  <c r="G78" i="10"/>
  <c r="G77" i="10"/>
  <c r="G38" i="10"/>
  <c r="G37" i="10" s="1"/>
  <c r="G106" i="10"/>
  <c r="G102" i="10" s="1"/>
  <c r="G76" i="10"/>
  <c r="G75" i="10" l="1"/>
  <c r="G45" i="10"/>
  <c r="G113" i="10"/>
  <c r="G27" i="10"/>
  <c r="M7" i="10" l="1"/>
  <c r="M9" i="10"/>
  <c r="M6" i="10" l="1"/>
  <c r="M126" i="10" s="1"/>
  <c r="M127" i="10" s="1"/>
  <c r="M128" i="10" s="1"/>
  <c r="G7" i="10"/>
  <c r="J7" i="10"/>
  <c r="J9" i="10"/>
  <c r="G9" i="10"/>
  <c r="J6" i="10" l="1"/>
  <c r="J126" i="10" s="1"/>
  <c r="J127" i="10" s="1"/>
  <c r="J128" i="10" s="1"/>
  <c r="G6" i="10"/>
  <c r="G126" i="10" s="1"/>
  <c r="G127" i="10" s="1"/>
  <c r="G128" i="10" l="1"/>
</calcChain>
</file>

<file path=xl/sharedStrings.xml><?xml version="1.0" encoding="utf-8"?>
<sst xmlns="http://schemas.openxmlformats.org/spreadsheetml/2006/main" count="251" uniqueCount="169">
  <si>
    <t>N°</t>
  </si>
  <si>
    <t>Désignation prix</t>
  </si>
  <si>
    <t>Unité</t>
  </si>
  <si>
    <t>Frais généraux</t>
  </si>
  <si>
    <t>FT</t>
  </si>
  <si>
    <t xml:space="preserve">Constat d'huissier </t>
  </si>
  <si>
    <t>M2</t>
  </si>
  <si>
    <t>ML</t>
  </si>
  <si>
    <t>U</t>
  </si>
  <si>
    <t>Démolition d'éléments en béton (massifs, etc.)</t>
  </si>
  <si>
    <t>M3</t>
  </si>
  <si>
    <t>Abattage / dessouchage d'arbre existant</t>
  </si>
  <si>
    <t>Protection d'arbre existant en phase chantier</t>
  </si>
  <si>
    <t>Réalisation d’investigations complémentaires</t>
  </si>
  <si>
    <t> </t>
  </si>
  <si>
    <t>T</t>
  </si>
  <si>
    <t>Assainissement</t>
  </si>
  <si>
    <t>Mise à niveau d'émergences</t>
  </si>
  <si>
    <t>AEP - Défense incendie</t>
  </si>
  <si>
    <t>Terrassement d'une tranchée pour la pose de câbles ou fourreaux</t>
  </si>
  <si>
    <t>Fourniture et pose de fourreaux</t>
  </si>
  <si>
    <t xml:space="preserve">Telecom </t>
  </si>
  <si>
    <t>Mobilier</t>
  </si>
  <si>
    <t/>
  </si>
  <si>
    <t>Signalisation horizontale et verticale</t>
  </si>
  <si>
    <t>T.V.A. 20%</t>
  </si>
  <si>
    <t>TOTAL € T.T.C.</t>
  </si>
  <si>
    <t>Mise en œuvre de revêtement en enrobé</t>
  </si>
  <si>
    <t>Revêtement de trottoir</t>
  </si>
  <si>
    <t>Montant HT</t>
  </si>
  <si>
    <t xml:space="preserve">     - Appuis vélos</t>
  </si>
  <si>
    <t xml:space="preserve">     - Corbeille de propreté</t>
  </si>
  <si>
    <t xml:space="preserve">     - Ligne blanche pour passage piéton </t>
  </si>
  <si>
    <t xml:space="preserve">     - Zebra TPC</t>
  </si>
  <si>
    <t>PU
Entreprise</t>
  </si>
  <si>
    <t>Quantité
MOE</t>
  </si>
  <si>
    <t>Quantité
Entreprise</t>
  </si>
  <si>
    <t>Fourniture et pose de canalisation d'assainissement y.c tranchée jusqu'à 3,00m de profondeur, essais et refection de tranchée</t>
  </si>
  <si>
    <t>Plus-value tampon carré</t>
  </si>
  <si>
    <t>Raccordement sur réseau d'eau potable existant - à commander à l'exploitant</t>
  </si>
  <si>
    <t>Plus-value pour bouche à clé carrés</t>
  </si>
  <si>
    <t>Eclairage public</t>
  </si>
  <si>
    <t>Candélabres existants</t>
  </si>
  <si>
    <t>Bordures</t>
  </si>
  <si>
    <t>Contrôle de l'installation d'éclairage</t>
  </si>
  <si>
    <t xml:space="preserve">     - Bancs (4U réemploi + 2U conservés sur aire de jeux / rue PGDG)</t>
  </si>
  <si>
    <t>Ouvrages de génie civil</t>
  </si>
  <si>
    <t xml:space="preserve">     - Canalisation EU branchement Ø160 à Ø300 PVC CR 16</t>
  </si>
  <si>
    <t xml:space="preserve">     - BBSG 0/10 ép. 6 cm - (stationnement lot M1)</t>
  </si>
  <si>
    <t>Repose des bordures existantes</t>
  </si>
  <si>
    <t>Terrassement d'une tranchée pour la pose de câbles Télécom (hors câble) y compris GC pour fibre optique</t>
  </si>
  <si>
    <t xml:space="preserve">    - 6 fourreaux Ø 42/45 PVC (hors câbles)</t>
  </si>
  <si>
    <t>Dépose soignée de la clôture trottoir nord de l'Avenue de la grande Halle (quai bus) y compris fondations et/ou fixation pour repose</t>
  </si>
  <si>
    <t>Dépose aire de jeu pour évacuation et réutilisation par la ville ou filiaire de recyclage</t>
  </si>
  <si>
    <t xml:space="preserve">    - Bordures en granit, vue courante 7 cm, largeur 30 cm</t>
  </si>
  <si>
    <t>Fourniture et pose câbles pour réseaux éclairage (hors massif et candélabres)</t>
  </si>
  <si>
    <t>Tous secteurs</t>
  </si>
  <si>
    <t>Dossier de récolement / Dossier des ouvrages exécutés (DOE) compris leve de geomètre</t>
  </si>
  <si>
    <t xml:space="preserve">    - Bordures vue courante 7 cm, largueur 30 cm </t>
  </si>
  <si>
    <t>Dépose de câbles compris connexion préalable</t>
  </si>
  <si>
    <t>Raccordement du réseau existant sur luminaire</t>
  </si>
  <si>
    <t>Structure neuve trottoir</t>
  </si>
  <si>
    <t>Structure existante trottoir</t>
  </si>
  <si>
    <t xml:space="preserve">      - Fourniture et pose des empierrements 0/20 d'épaisseur 20 cm</t>
  </si>
  <si>
    <t xml:space="preserve">       - Fourniture et mise en œuvre de couche de réglage en GNT 0/20 d'épaisseur 10 cm pour structure de trottoir en enrobés y compris reprofilage de l'assise</t>
  </si>
  <si>
    <t>Dépose bordure granit de chaussée existante et caniveau béton asphalté y compris sciage et dépose soignée pour maintien de la chaussée existante
Tri, décrotage et stockage pour repose</t>
  </si>
  <si>
    <t xml:space="preserve">     - Marquage place de livraison</t>
  </si>
  <si>
    <t xml:space="preserve">Signalisation verticale </t>
  </si>
  <si>
    <t xml:space="preserve">     - Marquage place de stationnement </t>
  </si>
  <si>
    <t>Fourniture et pose d'un caniveau asphalté y compris raccordement à l'existant et joint enrobé pour raccordement sur chaussée existante</t>
  </si>
  <si>
    <t xml:space="preserve">     - Marquage place PMR y compris logo place PMR</t>
  </si>
  <si>
    <t>Fourniture et pose clôture complémentaire trottoir nord de l'Avenue de la grande Halle (quai bus) y compris fondations et/ou fixation</t>
  </si>
  <si>
    <t xml:space="preserve">     - Potelet traversée piétonne</t>
  </si>
  <si>
    <t>Fourniture et pose de Mobilier et/ ou repose</t>
  </si>
  <si>
    <t>Fourniture et pose de panneau de police neuf tout type et toute gamme et panonceau y compris fourniture et pose des poteaux supports et massif de fondation</t>
  </si>
  <si>
    <t>Repose de panneau de police tout type et toute gamme et panonceau y compris fourniture et pose des poteaux supports et massif de fondation</t>
  </si>
  <si>
    <t>Plus-value pour évacuation en décharge ISDND (10%)</t>
  </si>
  <si>
    <t xml:space="preserve">Dépose bordurette P1 existante derrière quai bus </t>
  </si>
  <si>
    <t>Dépose bordure type P1 y compris sciage, tri et décrotage</t>
  </si>
  <si>
    <t xml:space="preserve">Terrassement d'une tranchée et pose de fourreaux </t>
  </si>
  <si>
    <t xml:space="preserve">Phase 2 </t>
  </si>
  <si>
    <t xml:space="preserve">Phase 1 </t>
  </si>
  <si>
    <t>Fourniture et pose de regard de branchement lot DN 1000</t>
  </si>
  <si>
    <t>Mise à niveau d'émergence pour tous les réseaux secs</t>
  </si>
  <si>
    <t>Création branchement privé avec vanne de manœuvre en pied de bâtiment</t>
  </si>
  <si>
    <t>Marquage, piquetage, implantations des ouvrages, opérations topographiques, analyse des matériaux en place et planche d'essais</t>
  </si>
  <si>
    <t>Terrassement fosse pour 1 conteneur sur zones de Bornes d'apport volontaire de 2 à 5 conteneurs (uniquement terrassements avec blindage et protection des fosses avant mise en œuvre - hors fourniture) compris remise en état des sols</t>
  </si>
  <si>
    <t>Dépose soignée de mobiliers urbains (potelets, panneau police tout type et toute gamme y compris panonceaux et massif de fondation…) et évacuation pour stockage et réutilisation</t>
  </si>
  <si>
    <t>Terrassements en déblais et évacuation en décharge ISDI/ISDI+ pour structure de trottoir et stationnement</t>
  </si>
  <si>
    <t>Terrassements compris terrassements des fosses de plantations</t>
  </si>
  <si>
    <t xml:space="preserve">Installations de chantier, barriérage, clôtures, signalisation de chantier et mesures d'exploitation de chantier </t>
  </si>
  <si>
    <t xml:space="preserve">Etudes d'exécution, PAQ , PPSPS, SOSED </t>
  </si>
  <si>
    <t xml:space="preserve">Démolition soignée de structure et revêtement de stationnement et trottoirs y.c évacuation </t>
  </si>
  <si>
    <t>- Travaux de localisation et repérage des réseaux enterrés - non invasif</t>
  </si>
  <si>
    <t>m2</t>
  </si>
  <si>
    <t>Analyse de terre végétale en place</t>
  </si>
  <si>
    <t>Raccordement sur regard ou collecteur existant compris sujétions de terrassement profondeur importante
compris éventuels sujétions pour création chute accompagnée dans regard</t>
  </si>
  <si>
    <t xml:space="preserve">Dépose bordure granit  fonds stationnements, vue 2, largeur 30 cm y compris dépose des éléments spécifiques pour repose </t>
  </si>
  <si>
    <t xml:space="preserve">    - Bordures béton en béton type P3 (fonds stationnements et plantations et trottoir), vue 0 à 5, largeur 10 cm</t>
  </si>
  <si>
    <t>Fourniture et pose des enrochements selon détail aux angles pour protection des espaces en entrée charretière</t>
  </si>
  <si>
    <t xml:space="preserve">Fourniture et pose de chambre de tirage type L2T y compris tampon fonte C4000 </t>
  </si>
  <si>
    <t>Plus-value pour raccordement sur fourreaux existants</t>
  </si>
  <si>
    <t xml:space="preserve">     - Dépose candélabres existants compris toutes sujétions de raccordements et protection éléctrique - compris démol massifs et frais de garde</t>
  </si>
  <si>
    <t>Repose de la clôture trottoir nord de l'Avenue de la grande Halle (quai bus) y compris fondations et pièces diverses complementaires</t>
  </si>
  <si>
    <t xml:space="preserve">    - Bordures en béton gestion nivellement entre BAV , vues variables, largeur 20 cm</t>
  </si>
  <si>
    <t xml:space="preserve">Réalisation de marquage au sol </t>
  </si>
  <si>
    <t>Nettoyage de l'emprise de travaux, compris effacement marquage non conservé</t>
  </si>
  <si>
    <t>Dépose soignée de mobilier panneaux de signalisation et évacuation pour stockage sur le site désigné par la MOA, compris massifs à déposer</t>
  </si>
  <si>
    <t xml:space="preserve">- sondages complementaires Implantations - marquage piquetage des réseaux </t>
  </si>
  <si>
    <t xml:space="preserve">Travaux de décaissement, terrassement pour les espaces verts sur 60 cm et évacuation en décharge y compris dépose fourreaux abandonnées </t>
  </si>
  <si>
    <t xml:space="preserve">Travaux de décaissement, terrassement  pour les espaces verts sur 30 cm et évacuation en décharge y compris dépose fourreaux abandonnées </t>
  </si>
  <si>
    <t xml:space="preserve">Travaux de décaissement, terrassement  pour les espaces verts sur 125 cm et évacuation en décharge y compris dépose fourreaux abandonnées </t>
  </si>
  <si>
    <t xml:space="preserve">Provision pour filtre antiracinaire protection réseaux par rapport aux plantations </t>
  </si>
  <si>
    <t>Trottoirs et place de stationnement</t>
  </si>
  <si>
    <t>Travaux préparatoires</t>
  </si>
  <si>
    <t>Décapage terre végétale existante (avenue GH: 190m2 x 0,2m, sous réserve) + Stockage</t>
  </si>
  <si>
    <t xml:space="preserve">    - Bordurette type P1 arrière quai bus</t>
  </si>
  <si>
    <t>5,10,1</t>
  </si>
  <si>
    <t>5,10,2</t>
  </si>
  <si>
    <t>8,1,1</t>
  </si>
  <si>
    <t>8,2,1</t>
  </si>
  <si>
    <t>8,2,2</t>
  </si>
  <si>
    <t xml:space="preserve">     - Plus-value pour structure renforcée pour entrée véhicules sur trottoir - 15 cm</t>
  </si>
  <si>
    <t>8,3,1</t>
  </si>
  <si>
    <t>8,4,1</t>
  </si>
  <si>
    <t>8,5,1</t>
  </si>
  <si>
    <t>8,5,2</t>
  </si>
  <si>
    <t>8,5,3</t>
  </si>
  <si>
    <t>8,5,4</t>
  </si>
  <si>
    <t>8,6,1</t>
  </si>
  <si>
    <t>Fourniture et pose des bordures</t>
  </si>
  <si>
    <t>8,7,1</t>
  </si>
  <si>
    <t>8,7,2</t>
  </si>
  <si>
    <t>8,7,3</t>
  </si>
  <si>
    <t>8,7,4</t>
  </si>
  <si>
    <t>Bande podotactile en béton (dalle de largeur 60 cm) contraste visuel en cohérence avec le matériau de sol</t>
  </si>
  <si>
    <t>Inspection de la surface d'enrobé des accès au lot M1 avant démarrage travaux</t>
  </si>
  <si>
    <t xml:space="preserve">Fourniture, pose et raccordement Poteau d'incendie y compris toutes pièces, branchement et bouche à clé </t>
  </si>
  <si>
    <t>10,2,1</t>
  </si>
  <si>
    <t>11,1,1</t>
  </si>
  <si>
    <t xml:space="preserve">    - Terrassement d'une tranchée pour la pose de fourreaux d'éclairage y compris mise à la terre de la câblette cuivre et fourniture et pose fourreaux</t>
  </si>
  <si>
    <t>11,3,1</t>
  </si>
  <si>
    <t>11,3,2</t>
  </si>
  <si>
    <t>12,3,1</t>
  </si>
  <si>
    <t>12,3,2</t>
  </si>
  <si>
    <t>12,3,3</t>
  </si>
  <si>
    <t>12,3,4</t>
  </si>
  <si>
    <t>14,1,1</t>
  </si>
  <si>
    <t>14,1,2</t>
  </si>
  <si>
    <t>14,1,3</t>
  </si>
  <si>
    <t>14,1,4</t>
  </si>
  <si>
    <t>14,2,1</t>
  </si>
  <si>
    <t>14,2,2</t>
  </si>
  <si>
    <t>14,2,3</t>
  </si>
  <si>
    <t>14,2,4</t>
  </si>
  <si>
    <t>14,2,5</t>
  </si>
  <si>
    <t>Forfait pour la dépose d'un candélabre situé au Sud-Ouest de l’îlot M1, incluant la réalisation d’une boîte de jonction avec massif poids pour l'alimentation des candélabres de la rue Charpak, avec toutes sujétions nécessaires au maintien du câble d’alimentation de l’éclairage public</t>
  </si>
  <si>
    <t>Aménagement des abords du lot M1 – ZAC Mantes-Université
Lot 1 : VRD, mobilier et éclairage public
DPGF</t>
  </si>
  <si>
    <t>8,3,2</t>
  </si>
  <si>
    <t xml:space="preserve">     - Plus-value pour réalisation des trottoirs en enrobés poncés granulats spécifiques dito existant autour de M1</t>
  </si>
  <si>
    <t xml:space="preserve">     - Fourniture et mise en œuvre pour enrobés autour de M1 (trottoir)</t>
  </si>
  <si>
    <t>7,2,1</t>
  </si>
  <si>
    <t>10,3,1</t>
  </si>
  <si>
    <t xml:space="preserve">TOTAL € H.T. </t>
  </si>
  <si>
    <t xml:space="preserve"> Provision pour depose repose fourniture de bordures ponctuelles suite constat endommagement par promoteur</t>
  </si>
  <si>
    <t>Repose de plaque rue y compris mât et massif de fondation ou en interface avec propriétaire pour pose sur bâtiment</t>
  </si>
  <si>
    <t>Fourniture et pose plaque rue y compris mât et massif de fondation ou en interface avec propriétaire pour pose sur bâtiment</t>
  </si>
  <si>
    <t>Fourniture et pose des chasse-roues demi-sphères métalliques dito G3</t>
  </si>
  <si>
    <t xml:space="preserve">     - Repose candélabres existants compris toutes sujétions de raccordements et protection éléctrique y compris fourniture et pose massif coulé sur place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</si>
</sst>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43" formatCode="_-* #,##0.00_-;\-* #,##0.00_-;_-* &quot;-&quot;??_-;_-@_-"/>
    <numFmt numFmtId="164" formatCode="#,##0.00\ &quot;€&quot;"/>
  </numFmts>
  <fonts count="12" x14ac:knownFonts="1">
    <font>
      <sz val="11"/>
      <color theme="1"/>
      <name val="Calibri"/>
      <family val="2"/>
      <scheme val="minor"/>
    </font>
    <font>
      <sz val="11"/>
      <color theme="1"/>
      <name val="Calibri"/>
      <family val="2"/>
      <scheme val="minor"/>
    </font>
    <font>
      <sz val="9"/>
      <color theme="1"/>
      <name val="Arial"/>
      <family val="2"/>
    </font>
    <font>
      <b/>
      <sz val="9"/>
      <color theme="1"/>
      <name val="Arial"/>
      <family val="2"/>
    </font>
    <font>
      <i/>
      <sz val="9"/>
      <color theme="1"/>
      <name val="Arial"/>
      <family val="2"/>
    </font>
    <font>
      <sz val="8"/>
      <color theme="1"/>
      <name val="Calibri"/>
      <family val="2"/>
      <scheme val="minor"/>
    </font>
    <font>
      <b/>
      <sz val="9"/>
      <name val="Arial"/>
      <family val="2"/>
    </font>
    <font>
      <b/>
      <sz val="10"/>
      <color theme="0"/>
      <name val="Arial"/>
      <family val="2"/>
    </font>
    <font>
      <b/>
      <sz val="14"/>
      <color theme="1"/>
      <name val="Calibri"/>
      <family val="2"/>
      <scheme val="minor"/>
    </font>
    <font>
      <sz val="9"/>
      <name val="Arial"/>
      <family val="2"/>
    </font>
    <font>
      <sz val="10"/>
      <name val="Arial"/>
      <family val="2"/>
    </font>
    <font>
      <i/>
      <sz val="9"/>
      <name val="Arial"/>
      <family val="2"/>
    </font>
  </fonts>
  <fills count="7">
    <fill>
      <patternFill patternType="none"/>
    </fill>
    <fill>
      <patternFill patternType="gray125"/>
    </fill>
    <fill>
      <patternFill patternType="solid">
        <fgColor theme="5"/>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indexed="65"/>
        <bgColor indexed="64"/>
      </patternFill>
    </fill>
  </fills>
  <borders count="24">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diagonal/>
    </border>
    <border>
      <left/>
      <right/>
      <top style="thin">
        <color indexed="64"/>
      </top>
      <bottom/>
      <diagonal/>
    </border>
    <border>
      <left style="medium">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thin">
        <color auto="1"/>
      </left>
      <right style="thin">
        <color auto="1"/>
      </right>
      <top style="thin">
        <color auto="1"/>
      </top>
      <bottom style="thin">
        <color auto="1"/>
      </bottom>
      <diagonal/>
    </border>
    <border>
      <left/>
      <right/>
      <top/>
      <bottom style="medium">
        <color auto="1"/>
      </bottom>
      <diagonal/>
    </border>
  </borders>
  <cellStyleXfs count="7">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0" fontId="10" fillId="0" borderId="23"/>
  </cellStyleXfs>
  <cellXfs count="122">
    <xf numFmtId="0" fontId="0" fillId="0" borderId="0" xfId="0"/>
    <xf numFmtId="0" fontId="3" fillId="3" borderId="12" xfId="0" applyFont="1" applyFill="1" applyBorder="1" applyAlignment="1">
      <alignment horizontal="center" vertical="center"/>
    </xf>
    <xf numFmtId="0" fontId="4" fillId="4" borderId="4"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9" xfId="0" applyFont="1" applyFill="1" applyBorder="1" applyAlignment="1">
      <alignment horizontal="left" vertical="center" wrapText="1"/>
    </xf>
    <xf numFmtId="0" fontId="4" fillId="4" borderId="10" xfId="0" applyFont="1" applyFill="1" applyBorder="1" applyAlignment="1">
      <alignment horizontal="left" vertical="center" wrapText="1"/>
    </xf>
    <xf numFmtId="0" fontId="3" fillId="3" borderId="8" xfId="0" applyFont="1" applyFill="1" applyBorder="1" applyAlignment="1">
      <alignment horizontal="center" vertical="center"/>
    </xf>
    <xf numFmtId="0" fontId="4" fillId="4" borderId="3" xfId="0" applyFont="1" applyFill="1" applyBorder="1" applyAlignment="1">
      <alignment horizontal="center" vertical="center"/>
    </xf>
    <xf numFmtId="0" fontId="3" fillId="3" borderId="13" xfId="0" applyFont="1" applyFill="1" applyBorder="1" applyAlignment="1">
      <alignment horizontal="left" vertical="center" wrapText="1"/>
    </xf>
    <xf numFmtId="0" fontId="3" fillId="3" borderId="14"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13" xfId="0" applyFont="1" applyFill="1" applyBorder="1" applyAlignment="1">
      <alignment horizontal="left" vertical="center" wrapText="1"/>
    </xf>
    <xf numFmtId="0" fontId="7" fillId="2" borderId="1" xfId="0" applyFont="1" applyFill="1" applyBorder="1" applyAlignment="1">
      <alignment horizontal="center" vertical="center"/>
    </xf>
    <xf numFmtId="0" fontId="7" fillId="2" borderId="6" xfId="0" applyFont="1" applyFill="1" applyBorder="1" applyAlignment="1">
      <alignment horizontal="center" vertical="center"/>
    </xf>
    <xf numFmtId="44" fontId="7" fillId="2" borderId="1" xfId="2" applyFont="1" applyFill="1" applyBorder="1" applyAlignment="1">
      <alignment horizontal="center" vertical="center" wrapText="1"/>
    </xf>
    <xf numFmtId="44" fontId="3" fillId="3" borderId="12" xfId="2" applyFont="1" applyFill="1" applyBorder="1" applyAlignment="1">
      <alignment horizontal="center" vertical="center"/>
    </xf>
    <xf numFmtId="44" fontId="4" fillId="4" borderId="4" xfId="2" applyFont="1" applyFill="1" applyBorder="1" applyAlignment="1">
      <alignment horizontal="center" vertical="center"/>
    </xf>
    <xf numFmtId="44" fontId="3" fillId="3" borderId="2" xfId="2" applyFont="1" applyFill="1" applyBorder="1" applyAlignment="1">
      <alignment horizontal="center" vertical="center"/>
    </xf>
    <xf numFmtId="0" fontId="3" fillId="3" borderId="12" xfId="0" applyFont="1" applyFill="1" applyBorder="1" applyAlignment="1">
      <alignment vertical="center"/>
    </xf>
    <xf numFmtId="43" fontId="3" fillId="3" borderId="12" xfId="1" applyFont="1" applyFill="1" applyBorder="1" applyAlignment="1">
      <alignment vertical="center"/>
    </xf>
    <xf numFmtId="43" fontId="4" fillId="4" borderId="4" xfId="1" applyFont="1" applyFill="1" applyBorder="1" applyAlignment="1">
      <alignment vertical="center"/>
    </xf>
    <xf numFmtId="43" fontId="3" fillId="3" borderId="2" xfId="1" applyFont="1" applyFill="1" applyBorder="1" applyAlignment="1">
      <alignment vertical="center"/>
    </xf>
    <xf numFmtId="0" fontId="7" fillId="2" borderId="1" xfId="0" applyFont="1" applyFill="1" applyBorder="1" applyAlignment="1">
      <alignment horizontal="center" vertical="center" wrapText="1"/>
    </xf>
    <xf numFmtId="164" fontId="3" fillId="3" borderId="12" xfId="0" applyNumberFormat="1" applyFont="1" applyFill="1" applyBorder="1" applyAlignment="1">
      <alignment vertical="center"/>
    </xf>
    <xf numFmtId="164" fontId="4" fillId="4" borderId="4" xfId="0" applyNumberFormat="1" applyFont="1" applyFill="1" applyBorder="1" applyAlignment="1">
      <alignment vertical="center"/>
    </xf>
    <xf numFmtId="164" fontId="3" fillId="3" borderId="2" xfId="0" applyNumberFormat="1" applyFont="1" applyFill="1" applyBorder="1" applyAlignment="1">
      <alignment vertical="center"/>
    </xf>
    <xf numFmtId="0" fontId="2" fillId="2" borderId="2" xfId="0" applyFont="1" applyFill="1" applyBorder="1" applyAlignment="1">
      <alignment vertical="center"/>
    </xf>
    <xf numFmtId="0" fontId="2" fillId="2" borderId="4" xfId="0" applyFont="1" applyFill="1" applyBorder="1" applyAlignment="1">
      <alignment vertical="center"/>
    </xf>
    <xf numFmtId="0" fontId="2" fillId="2" borderId="5" xfId="0" applyFont="1" applyFill="1" applyBorder="1" applyAlignment="1">
      <alignment vertical="center"/>
    </xf>
    <xf numFmtId="0" fontId="0" fillId="6" borderId="0" xfId="0" applyFill="1" applyAlignment="1">
      <alignment vertical="center"/>
    </xf>
    <xf numFmtId="0" fontId="0" fillId="6" borderId="0" xfId="0" applyFill="1" applyAlignment="1">
      <alignment horizontal="center" vertical="center"/>
    </xf>
    <xf numFmtId="0" fontId="0" fillId="6" borderId="0" xfId="0" applyFill="1" applyAlignment="1">
      <alignment horizontal="left" vertical="center" wrapText="1"/>
    </xf>
    <xf numFmtId="0" fontId="5" fillId="6" borderId="0" xfId="0" applyFont="1" applyFill="1" applyAlignment="1">
      <alignment horizontal="center" vertical="center"/>
    </xf>
    <xf numFmtId="44" fontId="5" fillId="6" borderId="0" xfId="2" applyFont="1" applyFill="1" applyAlignment="1">
      <alignment horizontal="center" vertical="center"/>
    </xf>
    <xf numFmtId="0" fontId="2" fillId="6" borderId="0" xfId="0" applyFont="1" applyFill="1" applyAlignment="1">
      <alignment vertical="center"/>
    </xf>
    <xf numFmtId="0" fontId="2" fillId="6" borderId="4" xfId="0" applyFont="1" applyFill="1" applyBorder="1" applyAlignment="1">
      <alignment horizontal="center" vertical="center"/>
    </xf>
    <xf numFmtId="0" fontId="2" fillId="6" borderId="10" xfId="0" applyFont="1" applyFill="1" applyBorder="1" applyAlignment="1">
      <alignment horizontal="left" vertical="center" wrapText="1"/>
    </xf>
    <xf numFmtId="0" fontId="2" fillId="6" borderId="3" xfId="0" applyFont="1" applyFill="1" applyBorder="1" applyAlignment="1">
      <alignment horizontal="center" vertical="center"/>
    </xf>
    <xf numFmtId="44" fontId="2" fillId="6" borderId="4" xfId="2" applyFont="1" applyFill="1" applyBorder="1" applyAlignment="1">
      <alignment horizontal="center" vertical="center"/>
    </xf>
    <xf numFmtId="43" fontId="2" fillId="6" borderId="4" xfId="1" applyFont="1" applyFill="1" applyBorder="1" applyAlignment="1">
      <alignment vertical="center"/>
    </xf>
    <xf numFmtId="164" fontId="2" fillId="6" borderId="4" xfId="0" applyNumberFormat="1" applyFont="1" applyFill="1" applyBorder="1" applyAlignment="1">
      <alignment vertical="center"/>
    </xf>
    <xf numFmtId="0" fontId="2" fillId="6" borderId="5" xfId="0" applyFont="1" applyFill="1" applyBorder="1" applyAlignment="1">
      <alignment horizontal="center" vertical="center"/>
    </xf>
    <xf numFmtId="0" fontId="2" fillId="6" borderId="11" xfId="0" applyFont="1" applyFill="1" applyBorder="1" applyAlignment="1">
      <alignment horizontal="left" vertical="center" wrapText="1"/>
    </xf>
    <xf numFmtId="0" fontId="2" fillId="6" borderId="7" xfId="0" applyFont="1" applyFill="1" applyBorder="1" applyAlignment="1">
      <alignment horizontal="center" vertical="center"/>
    </xf>
    <xf numFmtId="44" fontId="2" fillId="6" borderId="5" xfId="2" applyFont="1" applyFill="1" applyBorder="1" applyAlignment="1">
      <alignment horizontal="center" vertical="center"/>
    </xf>
    <xf numFmtId="43" fontId="2" fillId="6" borderId="5" xfId="1" applyFont="1" applyFill="1" applyBorder="1" applyAlignment="1">
      <alignment vertical="center"/>
    </xf>
    <xf numFmtId="164" fontId="2" fillId="6" borderId="5" xfId="0" applyNumberFormat="1" applyFont="1" applyFill="1" applyBorder="1" applyAlignment="1">
      <alignment vertical="center"/>
    </xf>
    <xf numFmtId="0" fontId="2" fillId="6" borderId="15" xfId="0" applyFont="1" applyFill="1" applyBorder="1" applyAlignment="1">
      <alignment horizontal="center" vertical="center"/>
    </xf>
    <xf numFmtId="0" fontId="2" fillId="6" borderId="16" xfId="0" applyFont="1" applyFill="1" applyBorder="1" applyAlignment="1">
      <alignment horizontal="left" vertical="center" wrapText="1"/>
    </xf>
    <xf numFmtId="0" fontId="2" fillId="6" borderId="17" xfId="0" applyFont="1" applyFill="1" applyBorder="1" applyAlignment="1">
      <alignment horizontal="center" vertical="center"/>
    </xf>
    <xf numFmtId="44" fontId="2" fillId="6" borderId="15" xfId="2" applyFont="1" applyFill="1" applyBorder="1" applyAlignment="1">
      <alignment horizontal="center" vertical="center"/>
    </xf>
    <xf numFmtId="43" fontId="2" fillId="6" borderId="15" xfId="1" applyFont="1" applyFill="1" applyBorder="1" applyAlignment="1">
      <alignment vertical="center"/>
    </xf>
    <xf numFmtId="164" fontId="2" fillId="6" borderId="15" xfId="0" applyNumberFormat="1" applyFont="1" applyFill="1" applyBorder="1" applyAlignment="1">
      <alignment vertical="center"/>
    </xf>
    <xf numFmtId="0" fontId="2" fillId="6" borderId="0" xfId="0" applyFont="1" applyFill="1" applyAlignment="1">
      <alignment horizontal="center" vertical="center"/>
    </xf>
    <xf numFmtId="0" fontId="2" fillId="6" borderId="0" xfId="0" applyFont="1" applyFill="1" applyAlignment="1">
      <alignment horizontal="left" vertical="center" wrapText="1"/>
    </xf>
    <xf numFmtId="44" fontId="2" fillId="6" borderId="0" xfId="2" applyFont="1" applyFill="1" applyAlignment="1">
      <alignment horizontal="center" vertical="center"/>
    </xf>
    <xf numFmtId="43" fontId="2" fillId="6" borderId="4" xfId="1" applyFont="1" applyFill="1" applyBorder="1" applyAlignment="1">
      <alignment horizontal="center" vertical="center"/>
    </xf>
    <xf numFmtId="43" fontId="2" fillId="6" borderId="5" xfId="1" applyFont="1" applyFill="1" applyBorder="1" applyAlignment="1">
      <alignment horizontal="center" vertical="center"/>
    </xf>
    <xf numFmtId="43" fontId="3" fillId="3" borderId="12" xfId="1" applyFont="1" applyFill="1" applyBorder="1" applyAlignment="1">
      <alignment horizontal="center" vertical="center"/>
    </xf>
    <xf numFmtId="43" fontId="4" fillId="4" borderId="4" xfId="1" applyFont="1" applyFill="1" applyBorder="1" applyAlignment="1">
      <alignment horizontal="center" vertical="center"/>
    </xf>
    <xf numFmtId="43" fontId="2" fillId="6" borderId="15" xfId="1" applyFont="1" applyFill="1" applyBorder="1" applyAlignment="1">
      <alignment horizontal="center" vertical="center"/>
    </xf>
    <xf numFmtId="43" fontId="3" fillId="3" borderId="2" xfId="1" applyFont="1" applyFill="1" applyBorder="1" applyAlignment="1">
      <alignment horizontal="center" vertical="center"/>
    </xf>
    <xf numFmtId="0" fontId="2" fillId="2" borderId="2"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44" fontId="2" fillId="6" borderId="4" xfId="2" applyFont="1" applyFill="1" applyBorder="1" applyAlignment="1" applyProtection="1">
      <alignment horizontal="center" vertical="center"/>
      <protection locked="0"/>
    </xf>
    <xf numFmtId="43" fontId="2" fillId="6" borderId="4" xfId="1" applyFont="1" applyFill="1" applyBorder="1" applyAlignment="1" applyProtection="1">
      <alignment vertical="center"/>
      <protection locked="0"/>
    </xf>
    <xf numFmtId="44" fontId="2" fillId="6" borderId="15" xfId="2" applyFont="1" applyFill="1" applyBorder="1" applyAlignment="1" applyProtection="1">
      <alignment horizontal="center" vertical="center"/>
      <protection locked="0"/>
    </xf>
    <xf numFmtId="43" fontId="2" fillId="6" borderId="15" xfId="1" applyFont="1" applyFill="1" applyBorder="1" applyAlignment="1" applyProtection="1">
      <alignment vertical="center"/>
      <protection locked="0"/>
    </xf>
    <xf numFmtId="0" fontId="9" fillId="6" borderId="10" xfId="0" applyFont="1" applyFill="1" applyBorder="1" applyAlignment="1">
      <alignment horizontal="left" vertical="center" wrapText="1"/>
    </xf>
    <xf numFmtId="0" fontId="2" fillId="0" borderId="10" xfId="0" applyFont="1" applyBorder="1" applyAlignment="1">
      <alignment horizontal="left" vertical="center" wrapText="1"/>
    </xf>
    <xf numFmtId="0" fontId="2" fillId="0" borderId="16" xfId="0" applyFont="1" applyBorder="1" applyAlignment="1">
      <alignment horizontal="left" vertical="center" wrapText="1"/>
    </xf>
    <xf numFmtId="0" fontId="9" fillId="0" borderId="10" xfId="0" applyFont="1" applyBorder="1" applyAlignment="1">
      <alignment horizontal="left" vertical="center" wrapText="1"/>
    </xf>
    <xf numFmtId="0" fontId="9" fillId="0" borderId="16" xfId="0" applyFont="1" applyBorder="1" applyAlignment="1">
      <alignment horizontal="left" vertical="center" wrapText="1"/>
    </xf>
    <xf numFmtId="0" fontId="2" fillId="0" borderId="17" xfId="0" applyFont="1" applyBorder="1" applyAlignment="1">
      <alignment horizontal="center" vertical="center"/>
    </xf>
    <xf numFmtId="44" fontId="2" fillId="0" borderId="15" xfId="2" applyFont="1" applyFill="1" applyBorder="1" applyAlignment="1">
      <alignment horizontal="center" vertical="center"/>
    </xf>
    <xf numFmtId="43" fontId="2" fillId="0" borderId="15" xfId="1" applyFont="1" applyFill="1" applyBorder="1" applyAlignment="1">
      <alignment horizontal="center" vertical="center"/>
    </xf>
    <xf numFmtId="43" fontId="2" fillId="0" borderId="15" xfId="1" applyFont="1" applyFill="1" applyBorder="1" applyAlignment="1">
      <alignment vertical="center"/>
    </xf>
    <xf numFmtId="0" fontId="2" fillId="0" borderId="0" xfId="0" applyFont="1" applyAlignment="1">
      <alignment vertical="center"/>
    </xf>
    <xf numFmtId="9" fontId="2" fillId="6" borderId="4" xfId="1" applyNumberFormat="1" applyFont="1" applyFill="1" applyBorder="1" applyAlignment="1">
      <alignment horizontal="center" vertical="center"/>
    </xf>
    <xf numFmtId="9" fontId="2" fillId="6" borderId="4" xfId="3" applyFont="1" applyFill="1" applyBorder="1" applyAlignment="1">
      <alignment horizontal="center" vertical="center"/>
    </xf>
    <xf numFmtId="2" fontId="2" fillId="6" borderId="4" xfId="3" applyNumberFormat="1" applyFont="1" applyFill="1" applyBorder="1" applyAlignment="1">
      <alignment horizontal="center" vertical="center"/>
    </xf>
    <xf numFmtId="0" fontId="2" fillId="0" borderId="10" xfId="0" quotePrefix="1" applyFont="1" applyBorder="1" applyAlignment="1">
      <alignment horizontal="left" vertical="center" wrapText="1" indent="1"/>
    </xf>
    <xf numFmtId="44" fontId="2" fillId="0" borderId="4" xfId="2" applyFont="1" applyFill="1" applyBorder="1" applyAlignment="1" applyProtection="1">
      <alignment horizontal="center" vertical="center"/>
      <protection locked="0"/>
    </xf>
    <xf numFmtId="0" fontId="6" fillId="3" borderId="9" xfId="0" applyFont="1" applyFill="1" applyBorder="1" applyAlignment="1">
      <alignment horizontal="left" vertical="center" wrapText="1"/>
    </xf>
    <xf numFmtId="0" fontId="2" fillId="0" borderId="4" xfId="0" applyFont="1" applyBorder="1" applyAlignment="1">
      <alignment horizontal="center" vertical="center"/>
    </xf>
    <xf numFmtId="43" fontId="2" fillId="0" borderId="4" xfId="1" applyFont="1" applyFill="1" applyBorder="1" applyAlignment="1">
      <alignment horizontal="center" vertical="center"/>
    </xf>
    <xf numFmtId="43" fontId="2" fillId="0" borderId="4" xfId="1" applyFont="1" applyFill="1" applyBorder="1" applyAlignment="1" applyProtection="1">
      <alignment vertical="center"/>
      <protection locked="0"/>
    </xf>
    <xf numFmtId="43" fontId="2" fillId="6" borderId="4" xfId="1" quotePrefix="1" applyFont="1" applyFill="1" applyBorder="1" applyAlignment="1">
      <alignment horizontal="center" vertical="center"/>
    </xf>
    <xf numFmtId="164" fontId="3" fillId="3" borderId="2" xfId="1" applyNumberFormat="1" applyFont="1" applyFill="1" applyBorder="1" applyAlignment="1">
      <alignment horizontal="right" vertical="center"/>
    </xf>
    <xf numFmtId="43" fontId="3" fillId="3" borderId="22" xfId="1" applyFont="1" applyFill="1" applyBorder="1" applyAlignment="1">
      <alignment horizontal="right" vertical="center"/>
    </xf>
    <xf numFmtId="0" fontId="2" fillId="0" borderId="3" xfId="0" applyFont="1" applyBorder="1" applyAlignment="1">
      <alignment horizontal="center" vertical="center"/>
    </xf>
    <xf numFmtId="2" fontId="2" fillId="0" borderId="4" xfId="3" applyNumberFormat="1" applyFont="1" applyFill="1" applyBorder="1" applyAlignment="1">
      <alignment horizontal="center" vertical="center"/>
    </xf>
    <xf numFmtId="164" fontId="2" fillId="0" borderId="4" xfId="0" applyNumberFormat="1" applyFont="1" applyBorder="1" applyAlignment="1">
      <alignment vertical="center"/>
    </xf>
    <xf numFmtId="0" fontId="9" fillId="0" borderId="3" xfId="0" applyFont="1" applyBorder="1" applyAlignment="1">
      <alignment horizontal="center" vertical="center"/>
    </xf>
    <xf numFmtId="44" fontId="9" fillId="0" borderId="4" xfId="2" applyFont="1" applyFill="1" applyBorder="1" applyAlignment="1" applyProtection="1">
      <alignment horizontal="center" vertical="center"/>
      <protection locked="0"/>
    </xf>
    <xf numFmtId="0" fontId="9" fillId="2" borderId="14" xfId="0" applyFont="1" applyFill="1" applyBorder="1" applyAlignment="1">
      <alignment horizontal="center" vertical="center"/>
    </xf>
    <xf numFmtId="44" fontId="9" fillId="2" borderId="2" xfId="2" applyFont="1" applyFill="1" applyBorder="1" applyAlignment="1">
      <alignment horizontal="center" vertical="center"/>
    </xf>
    <xf numFmtId="164" fontId="2" fillId="2" borderId="2" xfId="2" applyNumberFormat="1" applyFont="1" applyFill="1" applyBorder="1" applyAlignment="1">
      <alignment vertical="center"/>
    </xf>
    <xf numFmtId="0" fontId="9" fillId="2" borderId="4" xfId="0" applyFont="1" applyFill="1" applyBorder="1" applyAlignment="1">
      <alignment horizontal="center" vertical="center"/>
    </xf>
    <xf numFmtId="44" fontId="9" fillId="2" borderId="4" xfId="2" applyFont="1" applyFill="1" applyBorder="1" applyAlignment="1">
      <alignment horizontal="center" vertical="center"/>
    </xf>
    <xf numFmtId="44" fontId="2" fillId="2" borderId="4" xfId="2" applyFont="1" applyFill="1" applyBorder="1" applyAlignment="1">
      <alignment vertical="center"/>
    </xf>
    <xf numFmtId="0" fontId="9" fillId="2" borderId="5" xfId="0" applyFont="1" applyFill="1" applyBorder="1" applyAlignment="1">
      <alignment horizontal="center" vertical="center"/>
    </xf>
    <xf numFmtId="0" fontId="9" fillId="2" borderId="7" xfId="0" applyFont="1" applyFill="1" applyBorder="1" applyAlignment="1">
      <alignment horizontal="center" vertical="center"/>
    </xf>
    <xf numFmtId="44" fontId="9" fillId="2" borderId="5" xfId="2" applyFont="1" applyFill="1" applyBorder="1" applyAlignment="1">
      <alignment horizontal="center" vertical="center"/>
    </xf>
    <xf numFmtId="164" fontId="2" fillId="2" borderId="5" xfId="2" applyNumberFormat="1" applyFont="1" applyFill="1" applyBorder="1" applyAlignment="1">
      <alignment vertical="center"/>
    </xf>
    <xf numFmtId="2" fontId="2" fillId="6" borderId="15" xfId="3" applyNumberFormat="1" applyFont="1" applyFill="1" applyBorder="1" applyAlignment="1">
      <alignment horizontal="center" vertical="center"/>
    </xf>
    <xf numFmtId="2" fontId="4" fillId="4" borderId="4" xfId="0" applyNumberFormat="1" applyFont="1" applyFill="1" applyBorder="1" applyAlignment="1">
      <alignment horizontal="center" vertical="center"/>
    </xf>
    <xf numFmtId="0" fontId="9" fillId="6" borderId="16" xfId="0" applyFont="1" applyFill="1" applyBorder="1" applyAlignment="1">
      <alignment horizontal="left" vertical="center" wrapText="1"/>
    </xf>
    <xf numFmtId="0" fontId="11" fillId="4" borderId="10" xfId="0" applyFont="1" applyFill="1" applyBorder="1" applyAlignment="1">
      <alignment vertical="center"/>
    </xf>
    <xf numFmtId="0" fontId="9" fillId="6" borderId="10" xfId="0" applyFont="1" applyFill="1" applyBorder="1" applyAlignment="1">
      <alignment vertical="center"/>
    </xf>
    <xf numFmtId="0" fontId="11" fillId="4" borderId="10" xfId="0" applyFont="1" applyFill="1" applyBorder="1" applyAlignment="1">
      <alignment horizontal="left" vertical="center" wrapText="1"/>
    </xf>
    <xf numFmtId="0" fontId="9" fillId="0" borderId="10" xfId="0" applyFont="1" applyBorder="1" applyAlignment="1">
      <alignment vertical="center" wrapText="1"/>
    </xf>
    <xf numFmtId="44" fontId="9" fillId="0" borderId="15" xfId="2" applyFont="1" applyFill="1" applyBorder="1" applyAlignment="1" applyProtection="1">
      <alignment horizontal="center" vertical="center"/>
      <protection locked="0"/>
    </xf>
    <xf numFmtId="0" fontId="6" fillId="2" borderId="11" xfId="0" applyFont="1" applyFill="1" applyBorder="1" applyAlignment="1">
      <alignment horizontal="left" vertical="center" wrapText="1"/>
    </xf>
    <xf numFmtId="0" fontId="6" fillId="2" borderId="10" xfId="0" applyFont="1" applyFill="1" applyBorder="1" applyAlignment="1">
      <alignment horizontal="left" vertical="center" wrapText="1"/>
    </xf>
    <xf numFmtId="9" fontId="6" fillId="2" borderId="3" xfId="3" applyFont="1" applyFill="1" applyBorder="1" applyAlignment="1">
      <alignment horizontal="center" vertical="center"/>
    </xf>
    <xf numFmtId="44" fontId="7" fillId="2" borderId="19" xfId="2" applyFont="1" applyFill="1" applyBorder="1" applyAlignment="1">
      <alignment horizontal="center" vertical="center" wrapText="1"/>
    </xf>
    <xf numFmtId="44" fontId="7" fillId="2" borderId="20" xfId="2" applyFont="1" applyFill="1" applyBorder="1" applyAlignment="1">
      <alignment horizontal="center" vertical="center" wrapText="1"/>
    </xf>
    <xf numFmtId="0" fontId="8" fillId="5" borderId="21" xfId="0" applyFont="1" applyFill="1" applyBorder="1" applyAlignment="1">
      <alignment horizontal="center" vertical="center" wrapText="1"/>
    </xf>
    <xf numFmtId="0" fontId="8" fillId="5" borderId="0" xfId="0" applyFont="1" applyFill="1" applyAlignment="1">
      <alignment horizontal="center" vertical="center" wrapText="1"/>
    </xf>
    <xf numFmtId="44" fontId="7" fillId="2" borderId="18" xfId="2" applyFont="1" applyFill="1" applyBorder="1" applyAlignment="1">
      <alignment horizontal="center" vertical="center" wrapText="1"/>
    </xf>
  </cellXfs>
  <cellStyles count="7">
    <cellStyle name="Milliers" xfId="1" builtinId="3"/>
    <cellStyle name="Milliers 3" xfId="4" xr:uid="{905FD8F2-A382-4991-ADD1-6A6336CC592E}"/>
    <cellStyle name="Monétaire" xfId="2" builtinId="4"/>
    <cellStyle name="Monétaire 3" xfId="5" xr:uid="{D0855A20-6279-4644-AE2E-C1E08B076687}"/>
    <cellStyle name="Normal" xfId="0" builtinId="0"/>
    <cellStyle name="Normal 7" xfId="6" xr:uid="{053F80B8-6E48-4197-93FC-E637AD9279BC}"/>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249977111117893"/>
    <pageSetUpPr fitToPage="1"/>
  </sheetPr>
  <dimension ref="A1:M130"/>
  <sheetViews>
    <sheetView tabSelected="1" zoomScale="115" zoomScaleNormal="115" zoomScaleSheetLayoutView="25" workbookViewId="0">
      <pane xSplit="2" ySplit="6" topLeftCell="C80" activePane="bottomRight" state="frozen"/>
      <selection pane="topRight" activeCell="C1" sqref="C1"/>
      <selection pane="bottomLeft" activeCell="A7" sqref="A7"/>
      <selection pane="bottomRight" activeCell="B95" sqref="B95"/>
    </sheetView>
  </sheetViews>
  <sheetFormatPr baseColWidth="10" defaultColWidth="11.453125" defaultRowHeight="14.5" x14ac:dyDescent="0.35"/>
  <cols>
    <col min="1" max="1" width="8.7265625" style="30" customWidth="1"/>
    <col min="2" max="2" width="78" style="31" customWidth="1"/>
    <col min="3" max="3" width="6" style="32" bestFit="1" customWidth="1"/>
    <col min="4" max="4" width="15" style="33" customWidth="1"/>
    <col min="5" max="5" width="15" style="30" customWidth="1"/>
    <col min="6" max="7" width="15" style="29" customWidth="1"/>
    <col min="8" max="8" width="15" style="30" customWidth="1"/>
    <col min="9" max="10" width="15" style="29" customWidth="1"/>
    <col min="11" max="11" width="15" style="30" customWidth="1"/>
    <col min="12" max="13" width="15" style="29" customWidth="1"/>
    <col min="14" max="16384" width="11.453125" style="29"/>
  </cols>
  <sheetData>
    <row r="1" spans="1:13" ht="14.5" customHeight="1" x14ac:dyDescent="0.35">
      <c r="A1" s="119" t="s">
        <v>157</v>
      </c>
      <c r="B1" s="120"/>
      <c r="C1" s="120"/>
      <c r="D1" s="120"/>
      <c r="E1" s="120"/>
      <c r="F1" s="120"/>
      <c r="G1" s="120"/>
      <c r="H1" s="120"/>
      <c r="I1" s="120"/>
      <c r="J1" s="120"/>
      <c r="K1" s="120"/>
      <c r="L1" s="120"/>
      <c r="M1" s="120"/>
    </row>
    <row r="2" spans="1:13" ht="68.400000000000006" customHeight="1" x14ac:dyDescent="0.35">
      <c r="A2" s="119"/>
      <c r="B2" s="120"/>
      <c r="C2" s="120"/>
      <c r="D2" s="120"/>
      <c r="E2" s="120"/>
      <c r="F2" s="120"/>
      <c r="G2" s="120"/>
      <c r="H2" s="120"/>
      <c r="I2" s="120"/>
      <c r="J2" s="120"/>
      <c r="K2" s="120"/>
      <c r="L2" s="120"/>
      <c r="M2" s="120"/>
    </row>
    <row r="3" spans="1:13" ht="15" thickBot="1" x14ac:dyDescent="0.4"/>
    <row r="4" spans="1:13" ht="26.5" customHeight="1" thickBot="1" x14ac:dyDescent="0.4">
      <c r="D4" s="121" t="s">
        <v>56</v>
      </c>
      <c r="E4" s="117"/>
      <c r="F4" s="117"/>
      <c r="G4" s="118"/>
      <c r="H4" s="117" t="s">
        <v>81</v>
      </c>
      <c r="I4" s="117"/>
      <c r="J4" s="118"/>
      <c r="K4" s="117" t="s">
        <v>80</v>
      </c>
      <c r="L4" s="117"/>
      <c r="M4" s="118"/>
    </row>
    <row r="5" spans="1:13" ht="26.5" thickBot="1" x14ac:dyDescent="0.4">
      <c r="A5" s="12" t="s">
        <v>0</v>
      </c>
      <c r="B5" s="12" t="s">
        <v>1</v>
      </c>
      <c r="C5" s="13" t="s">
        <v>2</v>
      </c>
      <c r="D5" s="14" t="s">
        <v>34</v>
      </c>
      <c r="E5" s="22" t="s">
        <v>35</v>
      </c>
      <c r="F5" s="22" t="s">
        <v>36</v>
      </c>
      <c r="G5" s="12" t="s">
        <v>29</v>
      </c>
      <c r="H5" s="22" t="s">
        <v>35</v>
      </c>
      <c r="I5" s="22" t="s">
        <v>36</v>
      </c>
      <c r="J5" s="12" t="s">
        <v>29</v>
      </c>
      <c r="K5" s="22" t="s">
        <v>35</v>
      </c>
      <c r="L5" s="22" t="s">
        <v>36</v>
      </c>
      <c r="M5" s="12" t="s">
        <v>29</v>
      </c>
    </row>
    <row r="6" spans="1:13" s="34" customFormat="1" ht="11.5" x14ac:dyDescent="0.35">
      <c r="A6" s="1">
        <v>4</v>
      </c>
      <c r="B6" s="4" t="s">
        <v>3</v>
      </c>
      <c r="C6" s="6"/>
      <c r="D6" s="15"/>
      <c r="E6" s="1"/>
      <c r="F6" s="18"/>
      <c r="G6" s="23">
        <f>SUBTOTAL(9,G7:G12)</f>
        <v>0</v>
      </c>
      <c r="H6" s="1"/>
      <c r="I6" s="18"/>
      <c r="J6" s="23">
        <f>SUBTOTAL(9,J7:J12)</f>
        <v>0</v>
      </c>
      <c r="K6" s="1"/>
      <c r="L6" s="18"/>
      <c r="M6" s="23">
        <f>SUBTOTAL(9,M7:M12)</f>
        <v>0</v>
      </c>
    </row>
    <row r="7" spans="1:13" s="34" customFormat="1" ht="23" x14ac:dyDescent="0.35">
      <c r="A7" s="35">
        <f>A6+0.1</f>
        <v>4.0999999999999996</v>
      </c>
      <c r="B7" s="36" t="s">
        <v>90</v>
      </c>
      <c r="C7" s="37" t="s">
        <v>4</v>
      </c>
      <c r="D7" s="83"/>
      <c r="E7" s="80">
        <f t="shared" ref="E7:F9" si="0">H7+K7</f>
        <v>1</v>
      </c>
      <c r="F7" s="80">
        <f t="shared" si="0"/>
        <v>0</v>
      </c>
      <c r="G7" s="40">
        <f>IFERROR(D7*E7,"")</f>
        <v>0</v>
      </c>
      <c r="H7" s="79">
        <v>0.7</v>
      </c>
      <c r="I7" s="66"/>
      <c r="J7" s="40">
        <f>H7*D7</f>
        <v>0</v>
      </c>
      <c r="K7" s="79">
        <v>0.3</v>
      </c>
      <c r="L7" s="66"/>
      <c r="M7" s="40">
        <f>K7*D7</f>
        <v>0</v>
      </c>
    </row>
    <row r="8" spans="1:13" s="34" customFormat="1" ht="11.5" x14ac:dyDescent="0.35">
      <c r="A8" s="35">
        <f>A7+0.1</f>
        <v>4.1999999999999993</v>
      </c>
      <c r="B8" s="36" t="s">
        <v>5</v>
      </c>
      <c r="C8" s="37" t="s">
        <v>2</v>
      </c>
      <c r="D8" s="65"/>
      <c r="E8" s="56">
        <f t="shared" si="0"/>
        <v>2</v>
      </c>
      <c r="F8" s="56">
        <f t="shared" si="0"/>
        <v>0</v>
      </c>
      <c r="G8" s="40">
        <f>IFERROR(D8*E8,"")</f>
        <v>0</v>
      </c>
      <c r="H8" s="56">
        <v>1</v>
      </c>
      <c r="I8" s="66"/>
      <c r="J8" s="40">
        <f>H8*D8</f>
        <v>0</v>
      </c>
      <c r="K8" s="56">
        <v>1</v>
      </c>
      <c r="L8" s="66"/>
      <c r="M8" s="40">
        <f>K8*D8</f>
        <v>0</v>
      </c>
    </row>
    <row r="9" spans="1:13" s="34" customFormat="1" ht="11.5" x14ac:dyDescent="0.35">
      <c r="A9" s="35">
        <f t="shared" ref="A9:A11" si="1">A8+0.1</f>
        <v>4.2999999999999989</v>
      </c>
      <c r="B9" s="36" t="s">
        <v>91</v>
      </c>
      <c r="C9" s="37" t="s">
        <v>4</v>
      </c>
      <c r="D9" s="65"/>
      <c r="E9" s="80">
        <f t="shared" si="0"/>
        <v>1</v>
      </c>
      <c r="F9" s="80">
        <f t="shared" si="0"/>
        <v>0</v>
      </c>
      <c r="G9" s="40">
        <f>IFERROR(D9*E9,"")</f>
        <v>0</v>
      </c>
      <c r="H9" s="79">
        <v>0.7</v>
      </c>
      <c r="I9" s="66"/>
      <c r="J9" s="40">
        <f>H9*D9</f>
        <v>0</v>
      </c>
      <c r="K9" s="79">
        <v>0.3</v>
      </c>
      <c r="L9" s="66"/>
      <c r="M9" s="40">
        <f>K9*D9</f>
        <v>0</v>
      </c>
    </row>
    <row r="10" spans="1:13" s="34" customFormat="1" ht="23" x14ac:dyDescent="0.35">
      <c r="A10" s="35">
        <f t="shared" si="1"/>
        <v>4.3999999999999986</v>
      </c>
      <c r="B10" s="36" t="s">
        <v>85</v>
      </c>
      <c r="C10" s="37" t="s">
        <v>4</v>
      </c>
      <c r="D10" s="65"/>
      <c r="E10" s="80">
        <f>H10+K10</f>
        <v>1</v>
      </c>
      <c r="F10" s="80">
        <f t="shared" ref="F10:F11" si="2">I10+L10</f>
        <v>0</v>
      </c>
      <c r="G10" s="40">
        <f>IFERROR(D10*E10,"")</f>
        <v>0</v>
      </c>
      <c r="H10" s="79">
        <v>0.7</v>
      </c>
      <c r="I10" s="66"/>
      <c r="J10" s="40">
        <f>H10*D10</f>
        <v>0</v>
      </c>
      <c r="K10" s="79">
        <v>0.3</v>
      </c>
      <c r="L10" s="66"/>
      <c r="M10" s="40">
        <f>K10*D10</f>
        <v>0</v>
      </c>
    </row>
    <row r="11" spans="1:13" s="34" customFormat="1" ht="11.5" x14ac:dyDescent="0.35">
      <c r="A11" s="35">
        <f t="shared" si="1"/>
        <v>4.4999999999999982</v>
      </c>
      <c r="B11" s="36" t="s">
        <v>57</v>
      </c>
      <c r="C11" s="37" t="s">
        <v>4</v>
      </c>
      <c r="D11" s="65"/>
      <c r="E11" s="80">
        <f>H11+K11</f>
        <v>1</v>
      </c>
      <c r="F11" s="80">
        <f t="shared" si="2"/>
        <v>0</v>
      </c>
      <c r="G11" s="40">
        <f>IFERROR(D11*E11,"")</f>
        <v>0</v>
      </c>
      <c r="H11" s="79">
        <v>0.5</v>
      </c>
      <c r="I11" s="66"/>
      <c r="J11" s="40">
        <f>H11*D11</f>
        <v>0</v>
      </c>
      <c r="K11" s="79">
        <v>0.5</v>
      </c>
      <c r="L11" s="66"/>
      <c r="M11" s="40">
        <f>K11*D11</f>
        <v>0</v>
      </c>
    </row>
    <row r="12" spans="1:13" s="34" customFormat="1" ht="12" thickBot="1" x14ac:dyDescent="0.4">
      <c r="A12" s="41"/>
      <c r="B12" s="42"/>
      <c r="C12" s="43"/>
      <c r="D12" s="44"/>
      <c r="E12" s="57"/>
      <c r="F12" s="57"/>
      <c r="G12" s="46"/>
      <c r="H12" s="57"/>
      <c r="I12" s="45"/>
      <c r="J12" s="46"/>
      <c r="K12" s="57"/>
      <c r="L12" s="45"/>
      <c r="M12" s="46"/>
    </row>
    <row r="13" spans="1:13" s="34" customFormat="1" ht="11.5" x14ac:dyDescent="0.35">
      <c r="A13" s="1">
        <v>5</v>
      </c>
      <c r="B13" s="4" t="s">
        <v>114</v>
      </c>
      <c r="C13" s="6"/>
      <c r="D13" s="15"/>
      <c r="E13" s="1"/>
      <c r="F13" s="1"/>
      <c r="G13" s="23">
        <f>SUBTOTAL(9,G14:G26)</f>
        <v>0</v>
      </c>
      <c r="H13" s="1"/>
      <c r="I13" s="18"/>
      <c r="J13" s="23">
        <f>SUBTOTAL(9,J14:J26)</f>
        <v>0</v>
      </c>
      <c r="K13" s="1"/>
      <c r="L13" s="18"/>
      <c r="M13" s="23">
        <f>SUBTOTAL(9,M14:M26)</f>
        <v>0</v>
      </c>
    </row>
    <row r="14" spans="1:13" s="34" customFormat="1" ht="11.5" x14ac:dyDescent="0.35">
      <c r="A14" s="35">
        <f>A13+0.1</f>
        <v>5.0999999999999996</v>
      </c>
      <c r="B14" s="36" t="s">
        <v>106</v>
      </c>
      <c r="C14" s="37" t="s">
        <v>6</v>
      </c>
      <c r="D14" s="65"/>
      <c r="E14" s="81">
        <f>H14+K14</f>
        <v>4130</v>
      </c>
      <c r="F14" s="81">
        <f>I14+L14</f>
        <v>0</v>
      </c>
      <c r="G14" s="40">
        <f t="shared" ref="G14:G22" si="3">IFERROR(D14*E14,"")</f>
        <v>0</v>
      </c>
      <c r="H14" s="56">
        <v>3700</v>
      </c>
      <c r="I14" s="66"/>
      <c r="J14" s="40">
        <f t="shared" ref="J14:J22" si="4">H14*D14</f>
        <v>0</v>
      </c>
      <c r="K14" s="56">
        <v>430</v>
      </c>
      <c r="L14" s="66"/>
      <c r="M14" s="40">
        <f t="shared" ref="M14:M22" si="5">K14*D14</f>
        <v>0</v>
      </c>
    </row>
    <row r="15" spans="1:13" s="34" customFormat="1" ht="11.5" x14ac:dyDescent="0.35">
      <c r="A15" s="35">
        <f>A14+0.1</f>
        <v>5.1999999999999993</v>
      </c>
      <c r="B15" s="69" t="s">
        <v>53</v>
      </c>
      <c r="C15" s="37" t="s">
        <v>4</v>
      </c>
      <c r="D15" s="65"/>
      <c r="E15" s="81">
        <f t="shared" ref="E15:E22" si="6">H15+K15</f>
        <v>1</v>
      </c>
      <c r="F15" s="81">
        <f t="shared" ref="F15:F25" si="7">I15+L15</f>
        <v>0</v>
      </c>
      <c r="G15" s="40">
        <f t="shared" si="3"/>
        <v>0</v>
      </c>
      <c r="H15" s="56">
        <v>1</v>
      </c>
      <c r="I15" s="66"/>
      <c r="J15" s="40">
        <f t="shared" si="4"/>
        <v>0</v>
      </c>
      <c r="K15" s="56">
        <v>0</v>
      </c>
      <c r="L15" s="66"/>
      <c r="M15" s="40">
        <f t="shared" si="5"/>
        <v>0</v>
      </c>
    </row>
    <row r="16" spans="1:13" s="34" customFormat="1" ht="23" x14ac:dyDescent="0.35">
      <c r="A16" s="35">
        <f t="shared" ref="A16:A22" si="8">A15+0.1</f>
        <v>5.2999999999999989</v>
      </c>
      <c r="B16" s="69" t="s">
        <v>87</v>
      </c>
      <c r="C16" s="37" t="s">
        <v>8</v>
      </c>
      <c r="D16" s="65"/>
      <c r="E16" s="81">
        <f t="shared" si="6"/>
        <v>8</v>
      </c>
      <c r="F16" s="81">
        <f t="shared" si="7"/>
        <v>0</v>
      </c>
      <c r="G16" s="40">
        <f t="shared" si="3"/>
        <v>0</v>
      </c>
      <c r="H16" s="56">
        <v>8</v>
      </c>
      <c r="I16" s="66"/>
      <c r="J16" s="40">
        <f t="shared" si="4"/>
        <v>0</v>
      </c>
      <c r="K16" s="56">
        <v>0</v>
      </c>
      <c r="L16" s="66"/>
      <c r="M16" s="40">
        <f t="shared" si="5"/>
        <v>0</v>
      </c>
    </row>
    <row r="17" spans="1:13" s="34" customFormat="1" ht="23" x14ac:dyDescent="0.35">
      <c r="A17" s="35">
        <f t="shared" si="8"/>
        <v>5.3999999999999986</v>
      </c>
      <c r="B17" s="72" t="s">
        <v>52</v>
      </c>
      <c r="C17" s="37" t="s">
        <v>7</v>
      </c>
      <c r="D17" s="38"/>
      <c r="E17" s="81">
        <f t="shared" si="6"/>
        <v>45</v>
      </c>
      <c r="F17" s="81">
        <f t="shared" si="7"/>
        <v>0</v>
      </c>
      <c r="G17" s="40">
        <f t="shared" si="3"/>
        <v>0</v>
      </c>
      <c r="H17" s="56">
        <v>45</v>
      </c>
      <c r="I17" s="39"/>
      <c r="J17" s="40">
        <f t="shared" si="4"/>
        <v>0</v>
      </c>
      <c r="K17" s="56">
        <v>0</v>
      </c>
      <c r="L17" s="39"/>
      <c r="M17" s="40">
        <f t="shared" si="5"/>
        <v>0</v>
      </c>
    </row>
    <row r="18" spans="1:13" s="34" customFormat="1" ht="11.5" x14ac:dyDescent="0.35">
      <c r="A18" s="35">
        <f t="shared" si="8"/>
        <v>5.4999999999999982</v>
      </c>
      <c r="B18" s="69" t="s">
        <v>92</v>
      </c>
      <c r="C18" s="37" t="s">
        <v>6</v>
      </c>
      <c r="D18" s="65"/>
      <c r="E18" s="81">
        <f t="shared" si="6"/>
        <v>1350</v>
      </c>
      <c r="F18" s="81">
        <f t="shared" si="7"/>
        <v>0</v>
      </c>
      <c r="G18" s="40">
        <f t="shared" si="3"/>
        <v>0</v>
      </c>
      <c r="H18" s="56">
        <v>1200</v>
      </c>
      <c r="I18" s="66"/>
      <c r="J18" s="40">
        <f t="shared" si="4"/>
        <v>0</v>
      </c>
      <c r="K18" s="56">
        <v>150</v>
      </c>
      <c r="L18" s="66"/>
      <c r="M18" s="40">
        <f t="shared" si="5"/>
        <v>0</v>
      </c>
    </row>
    <row r="19" spans="1:13" s="34" customFormat="1" ht="23" x14ac:dyDescent="0.35">
      <c r="A19" s="35">
        <f t="shared" si="8"/>
        <v>5.5999999999999979</v>
      </c>
      <c r="B19" s="36" t="s">
        <v>107</v>
      </c>
      <c r="C19" s="37" t="s">
        <v>8</v>
      </c>
      <c r="D19" s="65"/>
      <c r="E19" s="81">
        <f t="shared" si="6"/>
        <v>17</v>
      </c>
      <c r="F19" s="81">
        <f t="shared" si="7"/>
        <v>0</v>
      </c>
      <c r="G19" s="40">
        <f t="shared" si="3"/>
        <v>0</v>
      </c>
      <c r="H19" s="56">
        <v>12</v>
      </c>
      <c r="I19" s="66"/>
      <c r="J19" s="40">
        <f t="shared" si="4"/>
        <v>0</v>
      </c>
      <c r="K19" s="56">
        <v>5</v>
      </c>
      <c r="L19" s="66"/>
      <c r="M19" s="40">
        <f t="shared" si="5"/>
        <v>0</v>
      </c>
    </row>
    <row r="20" spans="1:13" s="34" customFormat="1" ht="11.5" x14ac:dyDescent="0.35">
      <c r="A20" s="35">
        <f t="shared" si="8"/>
        <v>5.6999999999999975</v>
      </c>
      <c r="B20" s="36" t="s">
        <v>9</v>
      </c>
      <c r="C20" s="37" t="s">
        <v>10</v>
      </c>
      <c r="D20" s="65"/>
      <c r="E20" s="81">
        <f t="shared" si="6"/>
        <v>7</v>
      </c>
      <c r="F20" s="81">
        <f t="shared" si="7"/>
        <v>0</v>
      </c>
      <c r="G20" s="40">
        <f t="shared" si="3"/>
        <v>0</v>
      </c>
      <c r="H20" s="56">
        <v>5</v>
      </c>
      <c r="I20" s="66"/>
      <c r="J20" s="40">
        <f t="shared" si="4"/>
        <v>0</v>
      </c>
      <c r="K20" s="56">
        <v>2</v>
      </c>
      <c r="L20" s="66"/>
      <c r="M20" s="40">
        <f t="shared" si="5"/>
        <v>0</v>
      </c>
    </row>
    <row r="21" spans="1:13" s="34" customFormat="1" ht="11.5" x14ac:dyDescent="0.35">
      <c r="A21" s="35">
        <f t="shared" si="8"/>
        <v>5.7999999999999972</v>
      </c>
      <c r="B21" s="36" t="s">
        <v>11</v>
      </c>
      <c r="C21" s="37" t="s">
        <v>8</v>
      </c>
      <c r="D21" s="65"/>
      <c r="E21" s="81">
        <f t="shared" si="6"/>
        <v>5</v>
      </c>
      <c r="F21" s="81">
        <f t="shared" si="7"/>
        <v>0</v>
      </c>
      <c r="G21" s="40">
        <f t="shared" si="3"/>
        <v>0</v>
      </c>
      <c r="H21" s="56">
        <v>5</v>
      </c>
      <c r="I21" s="66"/>
      <c r="J21" s="40">
        <f t="shared" si="4"/>
        <v>0</v>
      </c>
      <c r="K21" s="56">
        <v>0</v>
      </c>
      <c r="L21" s="66"/>
      <c r="M21" s="40">
        <f t="shared" si="5"/>
        <v>0</v>
      </c>
    </row>
    <row r="22" spans="1:13" s="34" customFormat="1" ht="11.5" x14ac:dyDescent="0.35">
      <c r="A22" s="35">
        <f t="shared" si="8"/>
        <v>5.8999999999999968</v>
      </c>
      <c r="B22" s="36" t="s">
        <v>12</v>
      </c>
      <c r="C22" s="91" t="s">
        <v>8</v>
      </c>
      <c r="D22" s="83"/>
      <c r="E22" s="92">
        <f t="shared" si="6"/>
        <v>16</v>
      </c>
      <c r="F22" s="81">
        <f t="shared" si="7"/>
        <v>0</v>
      </c>
      <c r="G22" s="93">
        <f t="shared" si="3"/>
        <v>0</v>
      </c>
      <c r="H22" s="86">
        <v>2</v>
      </c>
      <c r="I22" s="87"/>
      <c r="J22" s="93">
        <f t="shared" si="4"/>
        <v>0</v>
      </c>
      <c r="K22" s="86">
        <v>14</v>
      </c>
      <c r="L22" s="87"/>
      <c r="M22" s="93">
        <f t="shared" si="5"/>
        <v>0</v>
      </c>
    </row>
    <row r="23" spans="1:13" s="34" customFormat="1" ht="12" x14ac:dyDescent="0.35">
      <c r="A23" s="107">
        <f>5.1</f>
        <v>5.0999999999999996</v>
      </c>
      <c r="B23" s="5" t="s">
        <v>13</v>
      </c>
      <c r="C23" s="7" t="s">
        <v>14</v>
      </c>
      <c r="D23" s="16"/>
      <c r="E23" s="59"/>
      <c r="F23" s="59"/>
      <c r="G23" s="24"/>
      <c r="H23" s="59"/>
      <c r="I23" s="20"/>
      <c r="J23" s="24"/>
      <c r="K23" s="59"/>
      <c r="L23" s="20"/>
      <c r="M23" s="24"/>
    </row>
    <row r="24" spans="1:13" s="34" customFormat="1" ht="11.5" x14ac:dyDescent="0.35">
      <c r="A24" s="35" t="s">
        <v>117</v>
      </c>
      <c r="B24" s="82" t="s">
        <v>108</v>
      </c>
      <c r="C24" s="91" t="s">
        <v>8</v>
      </c>
      <c r="D24" s="83"/>
      <c r="E24" s="56">
        <f>H24+K24</f>
        <v>7</v>
      </c>
      <c r="F24" s="81">
        <f t="shared" si="7"/>
        <v>0</v>
      </c>
      <c r="G24" s="40">
        <f>IFERROR(D24*E24,"")</f>
        <v>0</v>
      </c>
      <c r="H24" s="56">
        <v>4</v>
      </c>
      <c r="I24" s="66"/>
      <c r="J24" s="40">
        <f>H24*D24</f>
        <v>0</v>
      </c>
      <c r="K24" s="56">
        <v>3</v>
      </c>
      <c r="L24" s="66"/>
      <c r="M24" s="40">
        <f>K24*D24</f>
        <v>0</v>
      </c>
    </row>
    <row r="25" spans="1:13" s="34" customFormat="1" ht="11.5" x14ac:dyDescent="0.35">
      <c r="A25" s="35" t="s">
        <v>118</v>
      </c>
      <c r="B25" s="82" t="s">
        <v>93</v>
      </c>
      <c r="C25" s="91" t="s">
        <v>94</v>
      </c>
      <c r="D25" s="83"/>
      <c r="E25" s="56">
        <f>H25+K25</f>
        <v>4130</v>
      </c>
      <c r="F25" s="81">
        <f t="shared" si="7"/>
        <v>0</v>
      </c>
      <c r="G25" s="40">
        <f>IFERROR(D25*E25,"")</f>
        <v>0</v>
      </c>
      <c r="H25" s="56">
        <f>H14</f>
        <v>3700</v>
      </c>
      <c r="I25" s="66"/>
      <c r="J25" s="40">
        <f>H25*D25</f>
        <v>0</v>
      </c>
      <c r="K25" s="56">
        <f>K14</f>
        <v>430</v>
      </c>
      <c r="L25" s="66"/>
      <c r="M25" s="40">
        <f>K25*D25</f>
        <v>0</v>
      </c>
    </row>
    <row r="26" spans="1:13" s="34" customFormat="1" ht="12" thickBot="1" x14ac:dyDescent="0.4">
      <c r="A26" s="41"/>
      <c r="B26" s="42"/>
      <c r="C26" s="43"/>
      <c r="D26" s="44"/>
      <c r="E26" s="57"/>
      <c r="F26" s="57"/>
      <c r="G26" s="46"/>
      <c r="H26" s="57"/>
      <c r="I26" s="45"/>
      <c r="J26" s="46"/>
      <c r="K26" s="57"/>
      <c r="L26" s="45"/>
      <c r="M26" s="46"/>
    </row>
    <row r="27" spans="1:13" s="34" customFormat="1" ht="11.5" x14ac:dyDescent="0.35">
      <c r="A27" s="1">
        <v>6</v>
      </c>
      <c r="B27" s="84" t="s">
        <v>89</v>
      </c>
      <c r="C27" s="6"/>
      <c r="D27" s="15"/>
      <c r="E27" s="58"/>
      <c r="F27" s="58"/>
      <c r="G27" s="23">
        <f>SUBTOTAL(9,G28:G36)</f>
        <v>0</v>
      </c>
      <c r="H27" s="58"/>
      <c r="I27" s="19"/>
      <c r="J27" s="23">
        <f>SUBTOTAL(9,J28:J36)</f>
        <v>0</v>
      </c>
      <c r="K27" s="58"/>
      <c r="L27" s="19"/>
      <c r="M27" s="23">
        <f>SUBTOTAL(9,M28:M36)</f>
        <v>0</v>
      </c>
    </row>
    <row r="28" spans="1:13" s="34" customFormat="1" ht="23" x14ac:dyDescent="0.35">
      <c r="A28" s="35">
        <f>A27+0.1</f>
        <v>6.1</v>
      </c>
      <c r="B28" s="36" t="s">
        <v>109</v>
      </c>
      <c r="C28" s="94" t="s">
        <v>10</v>
      </c>
      <c r="D28" s="95"/>
      <c r="E28" s="81">
        <f t="shared" ref="E28:E35" si="9">H28+K28</f>
        <v>295</v>
      </c>
      <c r="F28" s="81">
        <f t="shared" ref="F28:F35" si="10">I28+L28</f>
        <v>0</v>
      </c>
      <c r="G28" s="40">
        <f t="shared" ref="G28:G35" si="11">IFERROR(D28*E28,"")</f>
        <v>0</v>
      </c>
      <c r="H28" s="56">
        <v>270</v>
      </c>
      <c r="I28" s="66"/>
      <c r="J28" s="40">
        <f t="shared" ref="J28:J35" si="12">H28*D28</f>
        <v>0</v>
      </c>
      <c r="K28" s="56">
        <v>25</v>
      </c>
      <c r="L28" s="66"/>
      <c r="M28" s="40">
        <f t="shared" ref="M28:M35" si="13">K28*D28</f>
        <v>0</v>
      </c>
    </row>
    <row r="29" spans="1:13" s="34" customFormat="1" ht="23" x14ac:dyDescent="0.35">
      <c r="A29" s="35">
        <f>A28+0.1</f>
        <v>6.1999999999999993</v>
      </c>
      <c r="B29" s="36" t="s">
        <v>110</v>
      </c>
      <c r="C29" s="94" t="s">
        <v>10</v>
      </c>
      <c r="D29" s="95"/>
      <c r="E29" s="81">
        <f t="shared" si="9"/>
        <v>170</v>
      </c>
      <c r="F29" s="81">
        <f t="shared" si="10"/>
        <v>0</v>
      </c>
      <c r="G29" s="40">
        <f t="shared" si="11"/>
        <v>0</v>
      </c>
      <c r="H29" s="56">
        <v>145</v>
      </c>
      <c r="I29" s="66"/>
      <c r="J29" s="40">
        <f t="shared" si="12"/>
        <v>0</v>
      </c>
      <c r="K29" s="56">
        <v>25</v>
      </c>
      <c r="L29" s="66"/>
      <c r="M29" s="40">
        <f t="shared" si="13"/>
        <v>0</v>
      </c>
    </row>
    <row r="30" spans="1:13" s="34" customFormat="1" ht="23" customHeight="1" x14ac:dyDescent="0.35">
      <c r="A30" s="35">
        <f t="shared" ref="A30:A35" si="14">A29+0.1</f>
        <v>6.2999999999999989</v>
      </c>
      <c r="B30" s="69" t="s">
        <v>111</v>
      </c>
      <c r="C30" s="94" t="s">
        <v>10</v>
      </c>
      <c r="D30" s="95"/>
      <c r="E30" s="81">
        <f t="shared" si="9"/>
        <v>530</v>
      </c>
      <c r="F30" s="81">
        <f t="shared" si="10"/>
        <v>0</v>
      </c>
      <c r="G30" s="40">
        <f t="shared" si="11"/>
        <v>0</v>
      </c>
      <c r="H30" s="56">
        <v>460</v>
      </c>
      <c r="I30" s="66"/>
      <c r="J30" s="40">
        <f t="shared" si="12"/>
        <v>0</v>
      </c>
      <c r="K30" s="56">
        <v>70</v>
      </c>
      <c r="L30" s="66"/>
      <c r="M30" s="40">
        <f t="shared" si="13"/>
        <v>0</v>
      </c>
    </row>
    <row r="31" spans="1:13" s="34" customFormat="1" ht="23" customHeight="1" x14ac:dyDescent="0.35">
      <c r="A31" s="35">
        <f t="shared" si="14"/>
        <v>6.3999999999999986</v>
      </c>
      <c r="B31" s="70" t="s">
        <v>112</v>
      </c>
      <c r="C31" s="91" t="s">
        <v>6</v>
      </c>
      <c r="D31" s="95"/>
      <c r="E31" s="92">
        <f t="shared" si="9"/>
        <v>250</v>
      </c>
      <c r="F31" s="81">
        <f t="shared" si="10"/>
        <v>0</v>
      </c>
      <c r="G31" s="93">
        <f t="shared" si="11"/>
        <v>0</v>
      </c>
      <c r="H31" s="86">
        <v>200</v>
      </c>
      <c r="I31" s="87"/>
      <c r="J31" s="93">
        <f t="shared" si="12"/>
        <v>0</v>
      </c>
      <c r="K31" s="86">
        <v>50</v>
      </c>
      <c r="L31" s="87"/>
      <c r="M31" s="93">
        <f t="shared" si="13"/>
        <v>0</v>
      </c>
    </row>
    <row r="32" spans="1:13" s="34" customFormat="1" ht="11.5" x14ac:dyDescent="0.35">
      <c r="A32" s="35">
        <f t="shared" si="14"/>
        <v>6.4999999999999982</v>
      </c>
      <c r="B32" s="69" t="s">
        <v>115</v>
      </c>
      <c r="C32" s="37" t="s">
        <v>6</v>
      </c>
      <c r="D32" s="65"/>
      <c r="E32" s="81">
        <f t="shared" si="9"/>
        <v>200</v>
      </c>
      <c r="F32" s="81">
        <f t="shared" si="10"/>
        <v>0</v>
      </c>
      <c r="G32" s="40">
        <f t="shared" si="11"/>
        <v>0</v>
      </c>
      <c r="H32" s="56">
        <v>200</v>
      </c>
      <c r="I32" s="66"/>
      <c r="J32" s="40">
        <f t="shared" si="12"/>
        <v>0</v>
      </c>
      <c r="K32" s="56">
        <v>0</v>
      </c>
      <c r="L32" s="66"/>
      <c r="M32" s="40">
        <f t="shared" si="13"/>
        <v>0</v>
      </c>
    </row>
    <row r="33" spans="1:13" s="34" customFormat="1" ht="23" x14ac:dyDescent="0.35">
      <c r="A33" s="35">
        <f t="shared" si="14"/>
        <v>6.5999999999999979</v>
      </c>
      <c r="B33" s="69" t="s">
        <v>88</v>
      </c>
      <c r="C33" s="37" t="s">
        <v>10</v>
      </c>
      <c r="D33" s="65"/>
      <c r="E33" s="81">
        <f t="shared" si="9"/>
        <v>560</v>
      </c>
      <c r="F33" s="81">
        <f t="shared" si="10"/>
        <v>0</v>
      </c>
      <c r="G33" s="40">
        <f t="shared" si="11"/>
        <v>0</v>
      </c>
      <c r="H33" s="56">
        <v>500</v>
      </c>
      <c r="I33" s="66"/>
      <c r="J33" s="40">
        <f t="shared" si="12"/>
        <v>0</v>
      </c>
      <c r="K33" s="56">
        <v>60</v>
      </c>
      <c r="L33" s="66"/>
      <c r="M33" s="40">
        <f t="shared" si="13"/>
        <v>0</v>
      </c>
    </row>
    <row r="34" spans="1:13" s="34" customFormat="1" ht="11.5" x14ac:dyDescent="0.35">
      <c r="A34" s="35">
        <f t="shared" si="14"/>
        <v>6.6999999999999975</v>
      </c>
      <c r="B34" s="36" t="s">
        <v>76</v>
      </c>
      <c r="C34" s="37" t="s">
        <v>15</v>
      </c>
      <c r="D34" s="65"/>
      <c r="E34" s="81">
        <f t="shared" si="9"/>
        <v>56</v>
      </c>
      <c r="F34" s="81">
        <f t="shared" si="10"/>
        <v>0</v>
      </c>
      <c r="G34" s="40">
        <f t="shared" si="11"/>
        <v>0</v>
      </c>
      <c r="H34" s="56">
        <f>H33*0.1</f>
        <v>50</v>
      </c>
      <c r="I34" s="66"/>
      <c r="J34" s="40">
        <f t="shared" si="12"/>
        <v>0</v>
      </c>
      <c r="K34" s="56">
        <f>K33*0.1</f>
        <v>6</v>
      </c>
      <c r="L34" s="66"/>
      <c r="M34" s="40">
        <f t="shared" si="13"/>
        <v>0</v>
      </c>
    </row>
    <row r="35" spans="1:13" s="34" customFormat="1" ht="11.5" x14ac:dyDescent="0.35">
      <c r="A35" s="35">
        <f t="shared" si="14"/>
        <v>6.7999999999999972</v>
      </c>
      <c r="B35" s="48" t="s">
        <v>95</v>
      </c>
      <c r="C35" s="49" t="s">
        <v>8</v>
      </c>
      <c r="D35" s="67"/>
      <c r="E35" s="81">
        <f t="shared" si="9"/>
        <v>2</v>
      </c>
      <c r="F35" s="81">
        <f t="shared" si="10"/>
        <v>0</v>
      </c>
      <c r="G35" s="40">
        <f t="shared" si="11"/>
        <v>0</v>
      </c>
      <c r="H35" s="60">
        <v>2</v>
      </c>
      <c r="I35" s="68"/>
      <c r="J35" s="40">
        <f t="shared" si="12"/>
        <v>0</v>
      </c>
      <c r="K35" s="60">
        <v>0</v>
      </c>
      <c r="L35" s="68"/>
      <c r="M35" s="40">
        <f t="shared" si="13"/>
        <v>0</v>
      </c>
    </row>
    <row r="36" spans="1:13" s="34" customFormat="1" ht="12" thickBot="1" x14ac:dyDescent="0.4">
      <c r="A36" s="41"/>
      <c r="B36" s="42"/>
      <c r="C36" s="43"/>
      <c r="D36" s="44"/>
      <c r="E36" s="57"/>
      <c r="F36" s="57"/>
      <c r="G36" s="46"/>
      <c r="H36" s="57"/>
      <c r="I36" s="45"/>
      <c r="J36" s="46"/>
      <c r="K36" s="57"/>
      <c r="L36" s="45"/>
      <c r="M36" s="46"/>
    </row>
    <row r="37" spans="1:13" s="34" customFormat="1" ht="11.5" x14ac:dyDescent="0.35">
      <c r="A37" s="1">
        <v>7</v>
      </c>
      <c r="B37" s="4" t="s">
        <v>16</v>
      </c>
      <c r="C37" s="6"/>
      <c r="D37" s="15"/>
      <c r="E37" s="58"/>
      <c r="F37" s="58"/>
      <c r="G37" s="89">
        <f>SUBTOTAL(9,G38:G44)</f>
        <v>0</v>
      </c>
      <c r="H37" s="90"/>
      <c r="I37" s="90"/>
      <c r="J37" s="89">
        <f>SUBTOTAL(9,J38:J44)</f>
        <v>0</v>
      </c>
      <c r="K37" s="90"/>
      <c r="L37" s="90"/>
      <c r="M37" s="89">
        <f>SUBTOTAL(9,M38:M44)</f>
        <v>0</v>
      </c>
    </row>
    <row r="38" spans="1:13" s="34" customFormat="1" ht="11.5" x14ac:dyDescent="0.35">
      <c r="A38" s="85">
        <f>A37+0.1</f>
        <v>7.1</v>
      </c>
      <c r="B38" s="69" t="s">
        <v>17</v>
      </c>
      <c r="C38" s="37" t="s">
        <v>8</v>
      </c>
      <c r="D38" s="65"/>
      <c r="E38" s="81">
        <f>H38+K38</f>
        <v>21</v>
      </c>
      <c r="F38" s="81">
        <f t="shared" ref="F38" si="15">I38+L38</f>
        <v>0</v>
      </c>
      <c r="G38" s="40">
        <f>IFERROR(D38*E38,"")</f>
        <v>0</v>
      </c>
      <c r="H38" s="56">
        <v>21</v>
      </c>
      <c r="I38" s="66"/>
      <c r="J38" s="40">
        <f>H38*D38</f>
        <v>0</v>
      </c>
      <c r="K38" s="56">
        <v>0</v>
      </c>
      <c r="L38" s="66"/>
      <c r="M38" s="40">
        <f>K38*D38</f>
        <v>0</v>
      </c>
    </row>
    <row r="39" spans="1:13" s="34" customFormat="1" ht="24" x14ac:dyDescent="0.35">
      <c r="A39" s="2">
        <v>7.1999999999999993</v>
      </c>
      <c r="B39" s="5" t="s">
        <v>37</v>
      </c>
      <c r="C39" s="7"/>
      <c r="D39" s="16"/>
      <c r="E39" s="59"/>
      <c r="F39" s="59"/>
      <c r="G39" s="24"/>
      <c r="H39" s="59"/>
      <c r="I39" s="20"/>
      <c r="J39" s="24"/>
      <c r="K39" s="59"/>
      <c r="L39" s="20"/>
      <c r="M39" s="24"/>
    </row>
    <row r="40" spans="1:13" s="34" customFormat="1" ht="11.5" x14ac:dyDescent="0.35">
      <c r="A40" s="47" t="s">
        <v>161</v>
      </c>
      <c r="B40" s="69" t="s">
        <v>47</v>
      </c>
      <c r="C40" s="49" t="s">
        <v>7</v>
      </c>
      <c r="D40" s="67"/>
      <c r="E40" s="81">
        <f>H40+K40</f>
        <v>8</v>
      </c>
      <c r="F40" s="81">
        <f t="shared" ref="F40:F43" si="16">I40+L40</f>
        <v>0</v>
      </c>
      <c r="G40" s="40">
        <f>IFERROR(D40*E40,"")</f>
        <v>0</v>
      </c>
      <c r="H40" s="60">
        <v>8</v>
      </c>
      <c r="I40" s="68"/>
      <c r="J40" s="40">
        <f>H40*D40</f>
        <v>0</v>
      </c>
      <c r="K40" s="60">
        <v>0</v>
      </c>
      <c r="L40" s="68"/>
      <c r="M40" s="40">
        <f>K40*D40</f>
        <v>0</v>
      </c>
    </row>
    <row r="41" spans="1:13" s="34" customFormat="1" ht="11.5" x14ac:dyDescent="0.35">
      <c r="A41" s="35">
        <v>7.2999999999999989</v>
      </c>
      <c r="B41" s="112" t="s">
        <v>82</v>
      </c>
      <c r="C41" s="37" t="s">
        <v>8</v>
      </c>
      <c r="D41" s="65"/>
      <c r="E41" s="81">
        <f>H41+K41</f>
        <v>1</v>
      </c>
      <c r="F41" s="81">
        <f t="shared" si="16"/>
        <v>0</v>
      </c>
      <c r="G41" s="40">
        <f>IFERROR(D41*E41,"")</f>
        <v>0</v>
      </c>
      <c r="H41" s="56">
        <v>1</v>
      </c>
      <c r="I41" s="66"/>
      <c r="J41" s="40">
        <f>H41*D41</f>
        <v>0</v>
      </c>
      <c r="K41" s="60">
        <v>0</v>
      </c>
      <c r="L41" s="66"/>
      <c r="M41" s="40">
        <f>K41*D41</f>
        <v>0</v>
      </c>
    </row>
    <row r="42" spans="1:13" s="34" customFormat="1" ht="11.5" x14ac:dyDescent="0.35">
      <c r="A42" s="35">
        <v>7.3999999999999986</v>
      </c>
      <c r="B42" s="112" t="s">
        <v>38</v>
      </c>
      <c r="C42" s="49" t="s">
        <v>8</v>
      </c>
      <c r="D42" s="67"/>
      <c r="E42" s="81">
        <f>H42+K42</f>
        <v>1</v>
      </c>
      <c r="F42" s="81">
        <f t="shared" si="16"/>
        <v>0</v>
      </c>
      <c r="G42" s="40">
        <f>IFERROR(D42*E42,"")</f>
        <v>0</v>
      </c>
      <c r="H42" s="60">
        <v>1</v>
      </c>
      <c r="I42" s="68"/>
      <c r="J42" s="40">
        <f>H42*D42</f>
        <v>0</v>
      </c>
      <c r="K42" s="60">
        <v>0</v>
      </c>
      <c r="L42" s="68"/>
      <c r="M42" s="40">
        <f>K42*D42</f>
        <v>0</v>
      </c>
    </row>
    <row r="43" spans="1:13" s="34" customFormat="1" ht="38" customHeight="1" x14ac:dyDescent="0.35">
      <c r="A43" s="35">
        <v>7.4999999999999982</v>
      </c>
      <c r="B43" s="112" t="s">
        <v>96</v>
      </c>
      <c r="C43" s="49" t="s">
        <v>8</v>
      </c>
      <c r="D43" s="67"/>
      <c r="E43" s="81">
        <f>H43+K43</f>
        <v>1</v>
      </c>
      <c r="F43" s="81">
        <f t="shared" si="16"/>
        <v>0</v>
      </c>
      <c r="G43" s="40">
        <f>IFERROR(D43*E43,"")</f>
        <v>0</v>
      </c>
      <c r="H43" s="60">
        <v>1</v>
      </c>
      <c r="I43" s="68"/>
      <c r="J43" s="40">
        <f>H43*D43</f>
        <v>0</v>
      </c>
      <c r="K43" s="60">
        <v>0</v>
      </c>
      <c r="L43" s="68"/>
      <c r="M43" s="40">
        <f>K43*D43</f>
        <v>0</v>
      </c>
    </row>
    <row r="44" spans="1:13" s="34" customFormat="1" ht="12" thickBot="1" x14ac:dyDescent="0.4">
      <c r="A44" s="41"/>
      <c r="B44" s="42"/>
      <c r="C44" s="43"/>
      <c r="D44" s="44"/>
      <c r="E44" s="57"/>
      <c r="F44" s="57"/>
      <c r="G44" s="46"/>
      <c r="H44" s="57"/>
      <c r="I44" s="45"/>
      <c r="J44" s="46"/>
      <c r="K44" s="57"/>
      <c r="L44" s="45"/>
      <c r="M44" s="46"/>
    </row>
    <row r="45" spans="1:13" s="34" customFormat="1" ht="11.5" x14ac:dyDescent="0.35">
      <c r="A45" s="1">
        <v>8</v>
      </c>
      <c r="B45" s="4" t="s">
        <v>113</v>
      </c>
      <c r="C45" s="6"/>
      <c r="D45" s="15"/>
      <c r="E45" s="58"/>
      <c r="F45" s="58"/>
      <c r="G45" s="23">
        <f>SUBTOTAL(9,G46:G74)</f>
        <v>0</v>
      </c>
      <c r="H45" s="58"/>
      <c r="I45" s="19"/>
      <c r="J45" s="23">
        <f>SUBTOTAL(9,J46:J74)</f>
        <v>0</v>
      </c>
      <c r="K45" s="58"/>
      <c r="L45" s="19"/>
      <c r="M45" s="23">
        <f>SUBTOTAL(9,M46:M74)</f>
        <v>0</v>
      </c>
    </row>
    <row r="46" spans="1:13" s="34" customFormat="1" ht="12" x14ac:dyDescent="0.35">
      <c r="A46" s="2">
        <f>A45+0.1</f>
        <v>8.1</v>
      </c>
      <c r="B46" s="5" t="s">
        <v>61</v>
      </c>
      <c r="C46" s="7"/>
      <c r="D46" s="16"/>
      <c r="E46" s="59"/>
      <c r="F46" s="59"/>
      <c r="G46" s="24"/>
      <c r="H46" s="59"/>
      <c r="I46" s="20"/>
      <c r="J46" s="24"/>
      <c r="K46" s="59"/>
      <c r="L46" s="20"/>
      <c r="M46" s="24"/>
    </row>
    <row r="47" spans="1:13" s="34" customFormat="1" ht="11.5" x14ac:dyDescent="0.35">
      <c r="A47" s="35" t="s">
        <v>119</v>
      </c>
      <c r="B47" s="70" t="s">
        <v>63</v>
      </c>
      <c r="C47" s="91" t="s">
        <v>6</v>
      </c>
      <c r="D47" s="83"/>
      <c r="E47" s="81">
        <f>H47+K47</f>
        <v>700</v>
      </c>
      <c r="F47" s="81">
        <f t="shared" ref="F47" si="17">I47+L47</f>
        <v>0</v>
      </c>
      <c r="G47" s="40">
        <f>IFERROR(D47*E47,"")</f>
        <v>0</v>
      </c>
      <c r="H47" s="56">
        <v>700</v>
      </c>
      <c r="I47" s="66"/>
      <c r="J47" s="40">
        <f>H47*D47</f>
        <v>0</v>
      </c>
      <c r="K47" s="56">
        <v>0</v>
      </c>
      <c r="L47" s="66"/>
      <c r="M47" s="40">
        <f>K47*D47</f>
        <v>0</v>
      </c>
    </row>
    <row r="48" spans="1:13" s="34" customFormat="1" ht="12" x14ac:dyDescent="0.35">
      <c r="A48" s="2">
        <f>A46+0.1</f>
        <v>8.1999999999999993</v>
      </c>
      <c r="B48" s="5" t="s">
        <v>62</v>
      </c>
      <c r="C48" s="7"/>
      <c r="D48" s="16"/>
      <c r="E48" s="59"/>
      <c r="F48" s="59"/>
      <c r="G48" s="24"/>
      <c r="H48" s="59"/>
      <c r="I48" s="20"/>
      <c r="J48" s="24"/>
      <c r="K48" s="59"/>
      <c r="L48" s="20"/>
      <c r="M48" s="24"/>
    </row>
    <row r="49" spans="1:13" s="34" customFormat="1" ht="23" x14ac:dyDescent="0.35">
      <c r="A49" s="35" t="s">
        <v>120</v>
      </c>
      <c r="B49" s="36" t="s">
        <v>64</v>
      </c>
      <c r="C49" s="91" t="s">
        <v>6</v>
      </c>
      <c r="D49" s="83"/>
      <c r="E49" s="81">
        <f>H49+K49</f>
        <v>1450</v>
      </c>
      <c r="F49" s="81">
        <f t="shared" ref="F49:F50" si="18">I49+L49</f>
        <v>0</v>
      </c>
      <c r="G49" s="40">
        <f>IFERROR(D49*E49,"")</f>
        <v>0</v>
      </c>
      <c r="H49" s="56">
        <v>1200</v>
      </c>
      <c r="I49" s="65"/>
      <c r="J49" s="40">
        <f>H49*D49</f>
        <v>0</v>
      </c>
      <c r="K49" s="56">
        <v>250</v>
      </c>
      <c r="L49" s="65"/>
      <c r="M49" s="40">
        <f>K49*D49</f>
        <v>0</v>
      </c>
    </row>
    <row r="50" spans="1:13" s="78" customFormat="1" ht="11.5" x14ac:dyDescent="0.35">
      <c r="A50" s="85" t="s">
        <v>121</v>
      </c>
      <c r="B50" s="112" t="s">
        <v>122</v>
      </c>
      <c r="C50" s="91" t="s">
        <v>6</v>
      </c>
      <c r="D50" s="83"/>
      <c r="E50" s="81">
        <f>H50+K50</f>
        <v>135</v>
      </c>
      <c r="F50" s="81">
        <f t="shared" si="18"/>
        <v>0</v>
      </c>
      <c r="G50" s="40">
        <f>IFERROR(D50*E50,"")</f>
        <v>0</v>
      </c>
      <c r="H50" s="86">
        <v>135</v>
      </c>
      <c r="I50" s="87"/>
      <c r="J50" s="40">
        <f>H50*D50</f>
        <v>0</v>
      </c>
      <c r="K50" s="86">
        <v>0</v>
      </c>
      <c r="L50" s="87"/>
      <c r="M50" s="40">
        <f>K50*D50</f>
        <v>0</v>
      </c>
    </row>
    <row r="51" spans="1:13" s="34" customFormat="1" ht="12" x14ac:dyDescent="0.35">
      <c r="A51" s="2">
        <f>A48+0.1</f>
        <v>8.2999999999999989</v>
      </c>
      <c r="B51" s="111" t="s">
        <v>28</v>
      </c>
      <c r="C51" s="7"/>
      <c r="D51" s="16"/>
      <c r="E51" s="59"/>
      <c r="F51" s="59"/>
      <c r="G51" s="24"/>
      <c r="H51" s="59"/>
      <c r="I51" s="20"/>
      <c r="J51" s="24"/>
      <c r="K51" s="59"/>
      <c r="L51" s="20"/>
      <c r="M51" s="24"/>
    </row>
    <row r="52" spans="1:13" s="34" customFormat="1" ht="11.5" x14ac:dyDescent="0.35">
      <c r="A52" s="35" t="s">
        <v>123</v>
      </c>
      <c r="B52" s="72" t="s">
        <v>160</v>
      </c>
      <c r="C52" s="37" t="s">
        <v>6</v>
      </c>
      <c r="D52" s="65"/>
      <c r="E52" s="81">
        <f>H52+K52</f>
        <v>2100</v>
      </c>
      <c r="F52" s="81">
        <f t="shared" ref="F52:F53" si="19">I52+L52</f>
        <v>0</v>
      </c>
      <c r="G52" s="40">
        <f>IFERROR(D52*E52,"")</f>
        <v>0</v>
      </c>
      <c r="H52" s="56">
        <v>1800</v>
      </c>
      <c r="I52" s="66"/>
      <c r="J52" s="40">
        <f>H52*D52</f>
        <v>0</v>
      </c>
      <c r="K52" s="56">
        <v>300</v>
      </c>
      <c r="L52" s="66"/>
      <c r="M52" s="40">
        <f>K52*D52</f>
        <v>0</v>
      </c>
    </row>
    <row r="53" spans="1:13" s="34" customFormat="1" ht="23" x14ac:dyDescent="0.35">
      <c r="A53" s="35" t="s">
        <v>158</v>
      </c>
      <c r="B53" s="72" t="s">
        <v>159</v>
      </c>
      <c r="C53" s="37" t="s">
        <v>6</v>
      </c>
      <c r="D53" s="65"/>
      <c r="E53" s="81">
        <f>H53+K53</f>
        <v>2100</v>
      </c>
      <c r="F53" s="81">
        <f t="shared" si="19"/>
        <v>0</v>
      </c>
      <c r="G53" s="40">
        <f>IFERROR(D53*E53,"")</f>
        <v>0</v>
      </c>
      <c r="H53" s="56">
        <v>1800</v>
      </c>
      <c r="I53" s="66"/>
      <c r="J53" s="40">
        <f>H53*D53</f>
        <v>0</v>
      </c>
      <c r="K53" s="56">
        <v>300</v>
      </c>
      <c r="L53" s="66"/>
      <c r="M53" s="40">
        <f>K53*D53</f>
        <v>0</v>
      </c>
    </row>
    <row r="54" spans="1:13" s="34" customFormat="1" ht="12" x14ac:dyDescent="0.35">
      <c r="A54" s="2">
        <f>A51+0.1</f>
        <v>8.3999999999999986</v>
      </c>
      <c r="B54" s="109" t="s">
        <v>27</v>
      </c>
      <c r="C54" s="7"/>
      <c r="D54" s="16"/>
      <c r="E54" s="59"/>
      <c r="F54" s="59"/>
      <c r="G54" s="24"/>
      <c r="H54" s="59"/>
      <c r="I54" s="20"/>
      <c r="J54" s="24"/>
      <c r="K54" s="59"/>
      <c r="L54" s="20"/>
      <c r="M54" s="24"/>
    </row>
    <row r="55" spans="1:13" s="34" customFormat="1" ht="11.5" x14ac:dyDescent="0.35">
      <c r="A55" s="35" t="s">
        <v>124</v>
      </c>
      <c r="B55" s="110" t="s">
        <v>48</v>
      </c>
      <c r="C55" s="37" t="s">
        <v>6</v>
      </c>
      <c r="D55" s="65"/>
      <c r="E55" s="81">
        <f>H55+K55</f>
        <v>480</v>
      </c>
      <c r="F55" s="81">
        <f t="shared" ref="F55" si="20">I55+L55</f>
        <v>0</v>
      </c>
      <c r="G55" s="40">
        <f>IFERROR(D55*E55,"")</f>
        <v>0</v>
      </c>
      <c r="H55" s="88">
        <v>380</v>
      </c>
      <c r="I55" s="65"/>
      <c r="J55" s="40">
        <f>H55*D55</f>
        <v>0</v>
      </c>
      <c r="K55" s="56">
        <v>100</v>
      </c>
      <c r="L55" s="65"/>
      <c r="M55" s="40">
        <f>K55*D55</f>
        <v>0</v>
      </c>
    </row>
    <row r="56" spans="1:13" s="34" customFormat="1" ht="12" x14ac:dyDescent="0.35">
      <c r="A56" s="2">
        <f>A54+0.1</f>
        <v>8.4999999999999982</v>
      </c>
      <c r="B56" s="111" t="s">
        <v>43</v>
      </c>
      <c r="C56" s="7"/>
      <c r="D56" s="16"/>
      <c r="E56" s="59"/>
      <c r="F56" s="59"/>
      <c r="G56" s="24"/>
      <c r="H56" s="59"/>
      <c r="I56" s="20"/>
      <c r="J56" s="24"/>
      <c r="K56" s="59"/>
      <c r="L56" s="20"/>
      <c r="M56" s="24"/>
    </row>
    <row r="57" spans="1:13" s="34" customFormat="1" ht="34.5" x14ac:dyDescent="0.35">
      <c r="A57" s="35" t="s">
        <v>125</v>
      </c>
      <c r="B57" s="69" t="s">
        <v>65</v>
      </c>
      <c r="C57" s="37" t="s">
        <v>7</v>
      </c>
      <c r="D57" s="83"/>
      <c r="E57" s="81">
        <f>H57+K57</f>
        <v>100</v>
      </c>
      <c r="F57" s="81">
        <f t="shared" ref="F57:F60" si="21">I57+L57</f>
        <v>0</v>
      </c>
      <c r="G57" s="40">
        <f>IFERROR(D57*E57,"")</f>
        <v>0</v>
      </c>
      <c r="H57" s="56">
        <v>90</v>
      </c>
      <c r="I57" s="65"/>
      <c r="J57" s="40">
        <f>H57*D57</f>
        <v>0</v>
      </c>
      <c r="K57" s="56">
        <v>10</v>
      </c>
      <c r="L57" s="65"/>
      <c r="M57" s="40">
        <f>K57*D57</f>
        <v>0</v>
      </c>
    </row>
    <row r="58" spans="1:13" s="34" customFormat="1" ht="23.5" customHeight="1" x14ac:dyDescent="0.35">
      <c r="A58" s="35" t="s">
        <v>126</v>
      </c>
      <c r="B58" s="69" t="s">
        <v>97</v>
      </c>
      <c r="C58" s="37" t="s">
        <v>7</v>
      </c>
      <c r="D58" s="83"/>
      <c r="E58" s="81">
        <f>H58+K58</f>
        <v>80</v>
      </c>
      <c r="F58" s="81">
        <f t="shared" si="21"/>
        <v>0</v>
      </c>
      <c r="G58" s="40">
        <f>IFERROR(D58*E58,"")</f>
        <v>0</v>
      </c>
      <c r="H58" s="56">
        <v>80</v>
      </c>
      <c r="I58" s="65"/>
      <c r="J58" s="40">
        <f>H58*D58</f>
        <v>0</v>
      </c>
      <c r="K58" s="56">
        <v>0</v>
      </c>
      <c r="L58" s="65"/>
      <c r="M58" s="40">
        <f>K58*D58</f>
        <v>0</v>
      </c>
    </row>
    <row r="59" spans="1:13" s="34" customFormat="1" ht="11.5" x14ac:dyDescent="0.35">
      <c r="A59" s="35" t="s">
        <v>127</v>
      </c>
      <c r="B59" s="69" t="s">
        <v>77</v>
      </c>
      <c r="C59" s="37" t="s">
        <v>7</v>
      </c>
      <c r="D59" s="83"/>
      <c r="E59" s="81">
        <f>H59+K59</f>
        <v>50</v>
      </c>
      <c r="F59" s="81">
        <f t="shared" si="21"/>
        <v>0</v>
      </c>
      <c r="G59" s="40">
        <f>IFERROR(D59*E59,"")</f>
        <v>0</v>
      </c>
      <c r="H59" s="56">
        <v>50</v>
      </c>
      <c r="I59" s="65"/>
      <c r="J59" s="40">
        <f>H59*D59</f>
        <v>0</v>
      </c>
      <c r="K59" s="56">
        <v>0</v>
      </c>
      <c r="L59" s="65"/>
      <c r="M59" s="40">
        <f>K59*D59</f>
        <v>0</v>
      </c>
    </row>
    <row r="60" spans="1:13" s="34" customFormat="1" ht="11.5" x14ac:dyDescent="0.35">
      <c r="A60" s="35" t="s">
        <v>128</v>
      </c>
      <c r="B60" s="69" t="s">
        <v>78</v>
      </c>
      <c r="C60" s="37" t="s">
        <v>7</v>
      </c>
      <c r="D60" s="83"/>
      <c r="E60" s="81">
        <f>H60+K60</f>
        <v>500</v>
      </c>
      <c r="F60" s="81">
        <f t="shared" si="21"/>
        <v>0</v>
      </c>
      <c r="G60" s="40">
        <f>IFERROR(D60*E60,"")</f>
        <v>0</v>
      </c>
      <c r="H60" s="56">
        <v>500</v>
      </c>
      <c r="I60" s="65"/>
      <c r="J60" s="40">
        <f>H60*D60</f>
        <v>0</v>
      </c>
      <c r="K60" s="56">
        <v>0</v>
      </c>
      <c r="L60" s="65"/>
      <c r="M60" s="40">
        <f>K60*D60</f>
        <v>0</v>
      </c>
    </row>
    <row r="61" spans="1:13" s="34" customFormat="1" ht="12" x14ac:dyDescent="0.35">
      <c r="A61" s="2">
        <f>A56+0.1</f>
        <v>8.5999999999999979</v>
      </c>
      <c r="B61" s="109" t="s">
        <v>49</v>
      </c>
      <c r="C61" s="7"/>
      <c r="D61" s="16"/>
      <c r="E61" s="59"/>
      <c r="F61" s="59"/>
      <c r="G61" s="24"/>
      <c r="H61" s="59"/>
      <c r="I61" s="20"/>
      <c r="J61" s="24"/>
      <c r="K61" s="59"/>
      <c r="L61" s="20"/>
      <c r="M61" s="24"/>
    </row>
    <row r="62" spans="1:13" s="34" customFormat="1" ht="11.5" x14ac:dyDescent="0.35">
      <c r="A62" s="35" t="s">
        <v>129</v>
      </c>
      <c r="B62" s="69" t="s">
        <v>58</v>
      </c>
      <c r="C62" s="37" t="s">
        <v>7</v>
      </c>
      <c r="D62" s="83"/>
      <c r="E62" s="81">
        <f>H62+K62</f>
        <v>68</v>
      </c>
      <c r="F62" s="81">
        <f t="shared" ref="F62:F72" si="22">I62+L62</f>
        <v>0</v>
      </c>
      <c r="G62" s="40">
        <f>IFERROR(D62*E62,"")</f>
        <v>0</v>
      </c>
      <c r="H62" s="56">
        <f>0.7*H57</f>
        <v>62.999999999999993</v>
      </c>
      <c r="I62" s="65"/>
      <c r="J62" s="40">
        <f>H62*D62</f>
        <v>0</v>
      </c>
      <c r="K62" s="56">
        <v>5</v>
      </c>
      <c r="L62" s="65"/>
      <c r="M62" s="40">
        <f>K62*D62</f>
        <v>0</v>
      </c>
    </row>
    <row r="63" spans="1:13" s="34" customFormat="1" ht="12" x14ac:dyDescent="0.35">
      <c r="A63" s="2">
        <f>A61+0.1</f>
        <v>8.6999999999999975</v>
      </c>
      <c r="B63" s="109" t="s">
        <v>130</v>
      </c>
      <c r="C63" s="7"/>
      <c r="D63" s="16"/>
      <c r="E63" s="59"/>
      <c r="F63" s="59"/>
      <c r="G63" s="24"/>
      <c r="H63" s="59"/>
      <c r="I63" s="20"/>
      <c r="J63" s="24"/>
      <c r="K63" s="59"/>
      <c r="L63" s="20"/>
      <c r="M63" s="24"/>
    </row>
    <row r="64" spans="1:13" s="34" customFormat="1" ht="23" x14ac:dyDescent="0.35">
      <c r="A64" s="35" t="s">
        <v>131</v>
      </c>
      <c r="B64" s="72" t="s">
        <v>98</v>
      </c>
      <c r="C64" s="37" t="s">
        <v>7</v>
      </c>
      <c r="D64" s="65"/>
      <c r="E64" s="81">
        <f t="shared" ref="E64:E73" si="23">H64+K64</f>
        <v>1150</v>
      </c>
      <c r="F64" s="81">
        <f t="shared" si="22"/>
        <v>0</v>
      </c>
      <c r="G64" s="40">
        <f t="shared" ref="G64:G72" si="24">IFERROR(D64*E64,"")</f>
        <v>0</v>
      </c>
      <c r="H64" s="56">
        <v>890</v>
      </c>
      <c r="I64" s="65"/>
      <c r="J64" s="40">
        <f t="shared" ref="J64:J72" si="25">H64*D64</f>
        <v>0</v>
      </c>
      <c r="K64" s="56">
        <v>260</v>
      </c>
      <c r="L64" s="65"/>
      <c r="M64" s="40">
        <f t="shared" ref="M64:M73" si="26">K64*D64</f>
        <v>0</v>
      </c>
    </row>
    <row r="65" spans="1:13" s="34" customFormat="1" ht="11.5" x14ac:dyDescent="0.35">
      <c r="A65" s="35" t="s">
        <v>132</v>
      </c>
      <c r="B65" s="72" t="s">
        <v>104</v>
      </c>
      <c r="C65" s="37" t="s">
        <v>7</v>
      </c>
      <c r="D65" s="65"/>
      <c r="E65" s="81">
        <f t="shared" si="23"/>
        <v>105</v>
      </c>
      <c r="F65" s="81">
        <f t="shared" si="22"/>
        <v>0</v>
      </c>
      <c r="G65" s="40">
        <f t="shared" si="24"/>
        <v>0</v>
      </c>
      <c r="H65" s="56">
        <v>90</v>
      </c>
      <c r="I65" s="65"/>
      <c r="J65" s="40">
        <f t="shared" si="25"/>
        <v>0</v>
      </c>
      <c r="K65" s="56">
        <v>15</v>
      </c>
      <c r="L65" s="65"/>
      <c r="M65" s="40">
        <f t="shared" si="26"/>
        <v>0</v>
      </c>
    </row>
    <row r="66" spans="1:13" s="34" customFormat="1" ht="11.5" x14ac:dyDescent="0.35">
      <c r="A66" s="35" t="s">
        <v>133</v>
      </c>
      <c r="B66" s="72" t="s">
        <v>54</v>
      </c>
      <c r="C66" s="37" t="s">
        <v>7</v>
      </c>
      <c r="D66" s="65"/>
      <c r="E66" s="81">
        <f t="shared" si="23"/>
        <v>35</v>
      </c>
      <c r="F66" s="81">
        <f t="shared" si="22"/>
        <v>0</v>
      </c>
      <c r="G66" s="40">
        <f t="shared" si="24"/>
        <v>0</v>
      </c>
      <c r="H66" s="56">
        <v>30</v>
      </c>
      <c r="I66" s="65"/>
      <c r="J66" s="40">
        <f t="shared" si="25"/>
        <v>0</v>
      </c>
      <c r="K66" s="56">
        <v>5</v>
      </c>
      <c r="L66" s="65"/>
      <c r="M66" s="40">
        <f t="shared" si="26"/>
        <v>0</v>
      </c>
    </row>
    <row r="67" spans="1:13" s="34" customFormat="1" ht="11.5" x14ac:dyDescent="0.35">
      <c r="A67" s="35" t="s">
        <v>134</v>
      </c>
      <c r="B67" s="72" t="s">
        <v>116</v>
      </c>
      <c r="C67" s="37" t="s">
        <v>7</v>
      </c>
      <c r="D67" s="65"/>
      <c r="E67" s="81">
        <f t="shared" si="23"/>
        <v>50</v>
      </c>
      <c r="F67" s="81">
        <f t="shared" si="22"/>
        <v>0</v>
      </c>
      <c r="G67" s="40">
        <f t="shared" si="24"/>
        <v>0</v>
      </c>
      <c r="H67" s="56">
        <v>50</v>
      </c>
      <c r="I67" s="65"/>
      <c r="J67" s="40">
        <f t="shared" si="25"/>
        <v>0</v>
      </c>
      <c r="K67" s="56">
        <v>0</v>
      </c>
      <c r="L67" s="65"/>
      <c r="M67" s="40">
        <f t="shared" si="26"/>
        <v>0</v>
      </c>
    </row>
    <row r="68" spans="1:13" s="34" customFormat="1" ht="23" x14ac:dyDescent="0.35">
      <c r="A68" s="35">
        <f>A63+0.1</f>
        <v>8.7999999999999972</v>
      </c>
      <c r="B68" s="69" t="s">
        <v>135</v>
      </c>
      <c r="C68" s="37" t="s">
        <v>7</v>
      </c>
      <c r="D68" s="65"/>
      <c r="E68" s="81">
        <f t="shared" si="23"/>
        <v>30</v>
      </c>
      <c r="F68" s="81">
        <f t="shared" si="22"/>
        <v>0</v>
      </c>
      <c r="G68" s="40">
        <f t="shared" si="24"/>
        <v>0</v>
      </c>
      <c r="H68" s="56">
        <v>30</v>
      </c>
      <c r="I68" s="65"/>
      <c r="J68" s="40">
        <f t="shared" si="25"/>
        <v>0</v>
      </c>
      <c r="K68" s="56">
        <v>0</v>
      </c>
      <c r="L68" s="65"/>
      <c r="M68" s="40">
        <f t="shared" si="26"/>
        <v>0</v>
      </c>
    </row>
    <row r="69" spans="1:13" s="34" customFormat="1" ht="11.5" x14ac:dyDescent="0.35">
      <c r="A69" s="35">
        <f>A68+0.1</f>
        <v>8.8999999999999968</v>
      </c>
      <c r="B69" s="73" t="s">
        <v>167</v>
      </c>
      <c r="C69" s="94" t="s">
        <v>7</v>
      </c>
      <c r="D69" s="95"/>
      <c r="E69" s="81">
        <f t="shared" si="23"/>
        <v>24</v>
      </c>
      <c r="F69" s="81">
        <f t="shared" si="22"/>
        <v>0</v>
      </c>
      <c r="G69" s="40">
        <f t="shared" si="24"/>
        <v>0</v>
      </c>
      <c r="H69" s="56">
        <v>16</v>
      </c>
      <c r="I69" s="65"/>
      <c r="J69" s="40">
        <f t="shared" si="25"/>
        <v>0</v>
      </c>
      <c r="K69" s="56">
        <v>8</v>
      </c>
      <c r="L69" s="65"/>
      <c r="M69" s="40">
        <f t="shared" si="26"/>
        <v>0</v>
      </c>
    </row>
    <row r="70" spans="1:13" s="34" customFormat="1" ht="23" x14ac:dyDescent="0.35">
      <c r="A70" s="35">
        <v>8.1</v>
      </c>
      <c r="B70" s="71" t="s">
        <v>69</v>
      </c>
      <c r="C70" s="49" t="s">
        <v>7</v>
      </c>
      <c r="D70" s="65"/>
      <c r="E70" s="81">
        <f t="shared" si="23"/>
        <v>90</v>
      </c>
      <c r="F70" s="81">
        <f t="shared" si="22"/>
        <v>0</v>
      </c>
      <c r="G70" s="40">
        <f t="shared" si="24"/>
        <v>0</v>
      </c>
      <c r="H70" s="56">
        <v>80</v>
      </c>
      <c r="I70" s="65"/>
      <c r="J70" s="40">
        <f t="shared" si="25"/>
        <v>0</v>
      </c>
      <c r="K70" s="56">
        <v>10</v>
      </c>
      <c r="L70" s="65"/>
      <c r="M70" s="40">
        <f t="shared" si="26"/>
        <v>0</v>
      </c>
    </row>
    <row r="71" spans="1:13" s="34" customFormat="1" ht="23" x14ac:dyDescent="0.35">
      <c r="A71" s="35">
        <v>8.11</v>
      </c>
      <c r="B71" s="71" t="s">
        <v>99</v>
      </c>
      <c r="C71" s="49" t="s">
        <v>8</v>
      </c>
      <c r="D71" s="95"/>
      <c r="E71" s="81">
        <f t="shared" si="23"/>
        <v>10</v>
      </c>
      <c r="F71" s="81">
        <f t="shared" si="22"/>
        <v>0</v>
      </c>
      <c r="G71" s="40">
        <f t="shared" si="24"/>
        <v>0</v>
      </c>
      <c r="H71" s="56">
        <v>10</v>
      </c>
      <c r="I71" s="65"/>
      <c r="J71" s="40">
        <f t="shared" si="25"/>
        <v>0</v>
      </c>
      <c r="K71" s="56">
        <v>0</v>
      </c>
      <c r="L71" s="65"/>
      <c r="M71" s="40">
        <f t="shared" si="26"/>
        <v>0</v>
      </c>
    </row>
    <row r="72" spans="1:13" s="34" customFormat="1" ht="11.5" x14ac:dyDescent="0.35">
      <c r="A72" s="47">
        <v>8.1199999999999992</v>
      </c>
      <c r="B72" s="71" t="s">
        <v>136</v>
      </c>
      <c r="C72" s="49" t="s">
        <v>6</v>
      </c>
      <c r="D72" s="113"/>
      <c r="E72" s="106">
        <f t="shared" si="23"/>
        <v>120</v>
      </c>
      <c r="F72" s="81">
        <f t="shared" si="22"/>
        <v>0</v>
      </c>
      <c r="G72" s="40">
        <f t="shared" si="24"/>
        <v>0</v>
      </c>
      <c r="H72" s="60">
        <v>120</v>
      </c>
      <c r="I72" s="67"/>
      <c r="J72" s="40">
        <f t="shared" si="25"/>
        <v>0</v>
      </c>
      <c r="K72" s="60">
        <v>0</v>
      </c>
      <c r="L72" s="67"/>
      <c r="M72" s="40">
        <f t="shared" si="26"/>
        <v>0</v>
      </c>
    </row>
    <row r="73" spans="1:13" s="34" customFormat="1" ht="23" x14ac:dyDescent="0.35">
      <c r="A73" s="47">
        <v>8.1300000000000008</v>
      </c>
      <c r="B73" s="71" t="s">
        <v>164</v>
      </c>
      <c r="C73" s="49" t="s">
        <v>7</v>
      </c>
      <c r="D73" s="113"/>
      <c r="E73" s="106">
        <f t="shared" si="23"/>
        <v>30</v>
      </c>
      <c r="F73" s="81">
        <f t="shared" ref="F73" si="27">I73+L73</f>
        <v>0</v>
      </c>
      <c r="G73" s="40">
        <f t="shared" ref="G73" si="28">IFERROR(D73*E73,"")</f>
        <v>0</v>
      </c>
      <c r="H73" s="60">
        <v>30</v>
      </c>
      <c r="I73" s="67"/>
      <c r="J73" s="40">
        <f t="shared" ref="J73" si="29">H73*D73</f>
        <v>0</v>
      </c>
      <c r="K73" s="60">
        <v>0</v>
      </c>
      <c r="L73" s="67"/>
      <c r="M73" s="52">
        <f t="shared" si="26"/>
        <v>0</v>
      </c>
    </row>
    <row r="74" spans="1:13" s="34" customFormat="1" ht="12" thickBot="1" x14ac:dyDescent="0.4">
      <c r="A74" s="41"/>
      <c r="B74" s="42"/>
      <c r="C74" s="43"/>
      <c r="D74" s="44"/>
      <c r="E74" s="57"/>
      <c r="F74" s="57"/>
      <c r="G74" s="46"/>
      <c r="H74" s="57"/>
      <c r="I74" s="45"/>
      <c r="J74" s="46"/>
      <c r="K74" s="57"/>
      <c r="L74" s="45"/>
      <c r="M74" s="46"/>
    </row>
    <row r="75" spans="1:13" s="34" customFormat="1" ht="11.5" x14ac:dyDescent="0.35">
      <c r="A75" s="1">
        <v>9</v>
      </c>
      <c r="B75" s="84" t="s">
        <v>18</v>
      </c>
      <c r="C75" s="6"/>
      <c r="D75" s="15"/>
      <c r="E75" s="58"/>
      <c r="F75" s="58"/>
      <c r="G75" s="23">
        <f>SUBTOTAL(9,G76:G80)</f>
        <v>0</v>
      </c>
      <c r="H75" s="61"/>
      <c r="I75" s="21"/>
      <c r="J75" s="23">
        <f>SUBTOTAL(9,J76:J80)</f>
        <v>0</v>
      </c>
      <c r="K75" s="61"/>
      <c r="L75" s="21"/>
      <c r="M75" s="23">
        <f>SUBTOTAL(9,M76:M80)</f>
        <v>0</v>
      </c>
    </row>
    <row r="76" spans="1:13" s="34" customFormat="1" ht="23" x14ac:dyDescent="0.35">
      <c r="A76" s="35">
        <f>A75+0.1</f>
        <v>9.1</v>
      </c>
      <c r="B76" s="69" t="s">
        <v>137</v>
      </c>
      <c r="C76" s="37" t="s">
        <v>8</v>
      </c>
      <c r="D76" s="65"/>
      <c r="E76" s="81">
        <f>H76+K76</f>
        <v>1</v>
      </c>
      <c r="F76" s="81">
        <f t="shared" ref="F76" si="30">I76+L76</f>
        <v>0</v>
      </c>
      <c r="G76" s="40">
        <f>IFERROR(D76*E76,"")</f>
        <v>0</v>
      </c>
      <c r="H76" s="56">
        <v>1</v>
      </c>
      <c r="I76" s="65"/>
      <c r="J76" s="40">
        <f>H76*D76</f>
        <v>0</v>
      </c>
      <c r="K76" s="56">
        <v>0</v>
      </c>
      <c r="L76" s="65"/>
      <c r="M76" s="40">
        <f>K76*D76</f>
        <v>0</v>
      </c>
    </row>
    <row r="77" spans="1:13" s="34" customFormat="1" ht="11.5" x14ac:dyDescent="0.35">
      <c r="A77" s="35">
        <f>A76+0.1</f>
        <v>9.1999999999999993</v>
      </c>
      <c r="B77" s="108" t="s">
        <v>39</v>
      </c>
      <c r="C77" s="49" t="s">
        <v>8</v>
      </c>
      <c r="D77" s="67"/>
      <c r="E77" s="81">
        <f>H77+K77</f>
        <v>1</v>
      </c>
      <c r="F77" s="81">
        <f t="shared" ref="F77:F79" si="31">I77+L77</f>
        <v>0</v>
      </c>
      <c r="G77" s="40">
        <f>IFERROR(D77*E77,"")</f>
        <v>0</v>
      </c>
      <c r="H77" s="60">
        <v>1</v>
      </c>
      <c r="I77" s="67"/>
      <c r="J77" s="40">
        <f>H77*D77</f>
        <v>0</v>
      </c>
      <c r="K77" s="60">
        <v>0</v>
      </c>
      <c r="L77" s="67"/>
      <c r="M77" s="40">
        <f>K77*D77</f>
        <v>0</v>
      </c>
    </row>
    <row r="78" spans="1:13" s="34" customFormat="1" ht="11.5" x14ac:dyDescent="0.35">
      <c r="A78" s="35">
        <f>A77+0.1</f>
        <v>9.2999999999999989</v>
      </c>
      <c r="B78" s="108" t="s">
        <v>40</v>
      </c>
      <c r="C78" s="49" t="s">
        <v>8</v>
      </c>
      <c r="D78" s="67"/>
      <c r="E78" s="81">
        <f>H78+K78</f>
        <v>2</v>
      </c>
      <c r="F78" s="81">
        <f t="shared" si="31"/>
        <v>0</v>
      </c>
      <c r="G78" s="40">
        <f>IFERROR(D78*E78,"")</f>
        <v>0</v>
      </c>
      <c r="H78" s="60">
        <v>2</v>
      </c>
      <c r="I78" s="67"/>
      <c r="J78" s="40">
        <f>H78*D78</f>
        <v>0</v>
      </c>
      <c r="K78" s="60">
        <v>0</v>
      </c>
      <c r="L78" s="67"/>
      <c r="M78" s="40">
        <f>K78*D78</f>
        <v>0</v>
      </c>
    </row>
    <row r="79" spans="1:13" s="34" customFormat="1" ht="11.5" x14ac:dyDescent="0.35">
      <c r="A79" s="35">
        <f>A78+0.1</f>
        <v>9.3999999999999986</v>
      </c>
      <c r="B79" s="108" t="s">
        <v>84</v>
      </c>
      <c r="C79" s="49" t="s">
        <v>8</v>
      </c>
      <c r="D79" s="67"/>
      <c r="E79" s="81">
        <f>H79+K79</f>
        <v>1</v>
      </c>
      <c r="F79" s="81">
        <f t="shared" si="31"/>
        <v>0</v>
      </c>
      <c r="G79" s="40">
        <f>IFERROR(D79*E79,"")</f>
        <v>0</v>
      </c>
      <c r="H79" s="60">
        <v>1</v>
      </c>
      <c r="I79" s="67"/>
      <c r="J79" s="40">
        <f>H79*D79</f>
        <v>0</v>
      </c>
      <c r="K79" s="60">
        <v>0</v>
      </c>
      <c r="L79" s="67"/>
      <c r="M79" s="40">
        <f>K79*D79</f>
        <v>0</v>
      </c>
    </row>
    <row r="80" spans="1:13" s="34" customFormat="1" ht="12" thickBot="1" x14ac:dyDescent="0.4">
      <c r="A80" s="41"/>
      <c r="B80" s="42"/>
      <c r="C80" s="43"/>
      <c r="D80" s="44"/>
      <c r="E80" s="57"/>
      <c r="F80" s="57"/>
      <c r="G80" s="46"/>
      <c r="H80" s="57"/>
      <c r="I80" s="45"/>
      <c r="J80" s="46"/>
      <c r="K80" s="57"/>
      <c r="L80" s="45"/>
      <c r="M80" s="46"/>
    </row>
    <row r="81" spans="1:13" s="34" customFormat="1" ht="11.5" x14ac:dyDescent="0.35">
      <c r="A81" s="3">
        <v>10</v>
      </c>
      <c r="B81" s="8" t="s">
        <v>21</v>
      </c>
      <c r="C81" s="9"/>
      <c r="D81" s="17"/>
      <c r="E81" s="61"/>
      <c r="F81" s="61"/>
      <c r="G81" s="25">
        <f>SUBTOTAL(9,G82:G88)</f>
        <v>0</v>
      </c>
      <c r="H81" s="61"/>
      <c r="I81" s="21"/>
      <c r="J81" s="25">
        <f>SUBTOTAL(9,J82:J88)</f>
        <v>0</v>
      </c>
      <c r="K81" s="61"/>
      <c r="L81" s="21"/>
      <c r="M81" s="25">
        <f>SUBTOTAL(9,M82:M88)</f>
        <v>0</v>
      </c>
    </row>
    <row r="82" spans="1:13" s="78" customFormat="1" ht="11.5" x14ac:dyDescent="0.35">
      <c r="A82" s="35">
        <f>A81+0.1</f>
        <v>10.1</v>
      </c>
      <c r="B82" s="73" t="s">
        <v>83</v>
      </c>
      <c r="C82" s="74" t="s">
        <v>8</v>
      </c>
      <c r="D82" s="75"/>
      <c r="E82" s="81">
        <f>H82+K82</f>
        <v>7</v>
      </c>
      <c r="F82" s="81">
        <f t="shared" ref="F82" si="32">I82+L82</f>
        <v>0</v>
      </c>
      <c r="G82" s="40">
        <f>IFERROR(D82*E82,"")</f>
        <v>0</v>
      </c>
      <c r="H82" s="76">
        <v>7</v>
      </c>
      <c r="I82" s="77"/>
      <c r="J82" s="40">
        <f>H82*D82</f>
        <v>0</v>
      </c>
      <c r="K82" s="56">
        <v>0</v>
      </c>
      <c r="L82" s="77"/>
      <c r="M82" s="40">
        <f>K82*D82</f>
        <v>0</v>
      </c>
    </row>
    <row r="83" spans="1:13" s="34" customFormat="1" ht="12" x14ac:dyDescent="0.35">
      <c r="A83" s="2">
        <f>A82+0.1</f>
        <v>10.199999999999999</v>
      </c>
      <c r="B83" s="5" t="s">
        <v>19</v>
      </c>
      <c r="C83" s="7"/>
      <c r="D83" s="16"/>
      <c r="E83" s="59"/>
      <c r="F83" s="59"/>
      <c r="G83" s="24"/>
      <c r="H83" s="59"/>
      <c r="I83" s="20"/>
      <c r="J83" s="24"/>
      <c r="K83" s="59"/>
      <c r="L83" s="20"/>
      <c r="M83" s="24"/>
    </row>
    <row r="84" spans="1:13" s="34" customFormat="1" ht="23" x14ac:dyDescent="0.35">
      <c r="A84" s="35" t="s">
        <v>138</v>
      </c>
      <c r="B84" s="70" t="s">
        <v>50</v>
      </c>
      <c r="C84" s="37" t="s">
        <v>7</v>
      </c>
      <c r="D84" s="65"/>
      <c r="E84" s="81">
        <f>H84+K84</f>
        <v>115</v>
      </c>
      <c r="F84" s="81">
        <f t="shared" ref="F84" si="33">I84+L84</f>
        <v>0</v>
      </c>
      <c r="G84" s="40">
        <f>IFERROR(D84*E84,"")</f>
        <v>0</v>
      </c>
      <c r="H84" s="56">
        <v>115</v>
      </c>
      <c r="I84" s="65"/>
      <c r="J84" s="40">
        <f>H84*D84</f>
        <v>0</v>
      </c>
      <c r="K84" s="56">
        <v>0</v>
      </c>
      <c r="L84" s="65"/>
      <c r="M84" s="40">
        <f>K84*D84</f>
        <v>0</v>
      </c>
    </row>
    <row r="85" spans="1:13" s="34" customFormat="1" ht="12" x14ac:dyDescent="0.35">
      <c r="A85" s="2">
        <f>A83+0.1</f>
        <v>10.299999999999999</v>
      </c>
      <c r="B85" s="5" t="s">
        <v>20</v>
      </c>
      <c r="C85" s="7"/>
      <c r="D85" s="16"/>
      <c r="E85" s="59"/>
      <c r="F85" s="59"/>
      <c r="G85" s="24"/>
      <c r="H85" s="59"/>
      <c r="I85" s="20"/>
      <c r="J85" s="24" t="str">
        <f>IFERROR(#REF!*H85,"")</f>
        <v/>
      </c>
      <c r="K85" s="59"/>
      <c r="L85" s="20"/>
      <c r="M85" s="24" t="str">
        <f>IFERROR(#REF!*K85,"")</f>
        <v/>
      </c>
    </row>
    <row r="86" spans="1:13" s="34" customFormat="1" ht="11.5" x14ac:dyDescent="0.35">
      <c r="A86" s="35" t="s">
        <v>162</v>
      </c>
      <c r="B86" s="70" t="s">
        <v>51</v>
      </c>
      <c r="C86" s="37" t="s">
        <v>7</v>
      </c>
      <c r="D86" s="65"/>
      <c r="E86" s="81">
        <f>H86+K86</f>
        <v>115</v>
      </c>
      <c r="F86" s="81">
        <f t="shared" ref="F86:F87" si="34">I86+L86</f>
        <v>0</v>
      </c>
      <c r="G86" s="40">
        <f>IFERROR(D86*E86,"")</f>
        <v>0</v>
      </c>
      <c r="H86" s="56">
        <v>115</v>
      </c>
      <c r="I86" s="65"/>
      <c r="J86" s="40">
        <f>H86*D86</f>
        <v>0</v>
      </c>
      <c r="K86" s="56">
        <v>0</v>
      </c>
      <c r="L86" s="65"/>
      <c r="M86" s="40">
        <f>K86*D86</f>
        <v>0</v>
      </c>
    </row>
    <row r="87" spans="1:13" s="34" customFormat="1" ht="11.5" x14ac:dyDescent="0.35">
      <c r="A87" s="35">
        <f>A85+0.1</f>
        <v>10.399999999999999</v>
      </c>
      <c r="B87" s="36" t="s">
        <v>100</v>
      </c>
      <c r="C87" s="37" t="s">
        <v>8</v>
      </c>
      <c r="D87" s="38"/>
      <c r="E87" s="81">
        <f>H87+K87</f>
        <v>3</v>
      </c>
      <c r="F87" s="81">
        <f t="shared" si="34"/>
        <v>0</v>
      </c>
      <c r="G87" s="40">
        <f>IFERROR(D87*E87,"")</f>
        <v>0</v>
      </c>
      <c r="H87" s="56">
        <v>3</v>
      </c>
      <c r="I87" s="39"/>
      <c r="J87" s="40">
        <f>H87*D87</f>
        <v>0</v>
      </c>
      <c r="K87" s="56">
        <v>0</v>
      </c>
      <c r="L87" s="39"/>
      <c r="M87" s="40">
        <f>K87*D87</f>
        <v>0</v>
      </c>
    </row>
    <row r="88" spans="1:13" s="34" customFormat="1" ht="12" thickBot="1" x14ac:dyDescent="0.4">
      <c r="A88" s="41"/>
      <c r="B88" s="42"/>
      <c r="C88" s="43"/>
      <c r="D88" s="44"/>
      <c r="E88" s="57"/>
      <c r="F88" s="57"/>
      <c r="G88" s="46"/>
      <c r="H88" s="57"/>
      <c r="I88" s="45"/>
      <c r="J88" s="46"/>
      <c r="K88" s="57"/>
      <c r="L88" s="45"/>
      <c r="M88" s="46"/>
    </row>
    <row r="89" spans="1:13" s="34" customFormat="1" ht="11.5" x14ac:dyDescent="0.35">
      <c r="A89" s="3">
        <v>11</v>
      </c>
      <c r="B89" s="8" t="s">
        <v>41</v>
      </c>
      <c r="C89" s="9"/>
      <c r="D89" s="17"/>
      <c r="E89" s="61"/>
      <c r="F89" s="61"/>
      <c r="G89" s="25">
        <f>SUBTOTAL(9,G90:G101)</f>
        <v>0</v>
      </c>
      <c r="H89" s="61"/>
      <c r="I89" s="21"/>
      <c r="J89" s="25">
        <f>SUBTOTAL(9,J90:J101)</f>
        <v>0</v>
      </c>
      <c r="K89" s="61"/>
      <c r="L89" s="21"/>
      <c r="M89" s="25">
        <f>SUBTOTAL(9,M90:M101)</f>
        <v>0</v>
      </c>
    </row>
    <row r="90" spans="1:13" s="34" customFormat="1" ht="12" x14ac:dyDescent="0.35">
      <c r="A90" s="2">
        <f>A89+0.1</f>
        <v>11.1</v>
      </c>
      <c r="B90" s="5" t="s">
        <v>79</v>
      </c>
      <c r="C90" s="7"/>
      <c r="D90" s="16"/>
      <c r="E90" s="59"/>
      <c r="F90" s="59"/>
      <c r="G90" s="24"/>
      <c r="H90" s="59"/>
      <c r="I90" s="20"/>
      <c r="J90" s="24"/>
      <c r="K90" s="59"/>
      <c r="L90" s="20"/>
      <c r="M90" s="24"/>
    </row>
    <row r="91" spans="1:13" s="34" customFormat="1" ht="23" x14ac:dyDescent="0.35">
      <c r="A91" s="35" t="s">
        <v>139</v>
      </c>
      <c r="B91" s="70" t="s">
        <v>140</v>
      </c>
      <c r="C91" s="37" t="s">
        <v>7</v>
      </c>
      <c r="D91" s="65"/>
      <c r="E91" s="81">
        <f>H91+K91</f>
        <v>200</v>
      </c>
      <c r="F91" s="81">
        <f t="shared" ref="F91:F92" si="35">I91+L91</f>
        <v>0</v>
      </c>
      <c r="G91" s="40">
        <f>IFERROR(D91*E91,"")</f>
        <v>0</v>
      </c>
      <c r="H91" s="56">
        <v>150</v>
      </c>
      <c r="I91" s="65"/>
      <c r="J91" s="40">
        <f>H91*D91</f>
        <v>0</v>
      </c>
      <c r="K91" s="56">
        <v>50</v>
      </c>
      <c r="L91" s="65"/>
      <c r="M91" s="40">
        <f>K91*D91</f>
        <v>0</v>
      </c>
    </row>
    <row r="92" spans="1:13" s="34" customFormat="1" ht="11.5" x14ac:dyDescent="0.35">
      <c r="A92" s="35">
        <f>A90+0.1</f>
        <v>11.2</v>
      </c>
      <c r="B92" s="70" t="s">
        <v>101</v>
      </c>
      <c r="C92" s="37" t="s">
        <v>8</v>
      </c>
      <c r="D92" s="83"/>
      <c r="E92" s="81">
        <f>H92+K92</f>
        <v>2</v>
      </c>
      <c r="F92" s="81">
        <f t="shared" si="35"/>
        <v>0</v>
      </c>
      <c r="G92" s="40">
        <f>IFERROR(D92*E92,"")</f>
        <v>0</v>
      </c>
      <c r="H92" s="56">
        <v>2</v>
      </c>
      <c r="I92" s="65"/>
      <c r="J92" s="40">
        <f>H92*D92</f>
        <v>0</v>
      </c>
      <c r="K92" s="56">
        <v>0</v>
      </c>
      <c r="L92" s="65"/>
      <c r="M92" s="40">
        <f>K92*D92</f>
        <v>0</v>
      </c>
    </row>
    <row r="93" spans="1:13" s="34" customFormat="1" ht="12" x14ac:dyDescent="0.35">
      <c r="A93" s="2">
        <f>A92+0.1</f>
        <v>11.299999999999999</v>
      </c>
      <c r="B93" s="5" t="s">
        <v>42</v>
      </c>
      <c r="C93" s="7"/>
      <c r="D93" s="16"/>
      <c r="E93" s="59"/>
      <c r="F93" s="59"/>
      <c r="G93" s="24"/>
      <c r="H93" s="59"/>
      <c r="I93" s="20"/>
      <c r="J93" s="24"/>
      <c r="K93" s="59"/>
      <c r="L93" s="20"/>
      <c r="M93" s="24"/>
    </row>
    <row r="94" spans="1:13" s="34" customFormat="1" ht="23" x14ac:dyDescent="0.35">
      <c r="A94" s="35" t="s">
        <v>141</v>
      </c>
      <c r="B94" s="73" t="s">
        <v>102</v>
      </c>
      <c r="C94" s="49" t="s">
        <v>8</v>
      </c>
      <c r="D94" s="50"/>
      <c r="E94" s="81">
        <f t="shared" ref="E94:E100" si="36">H94+K94</f>
        <v>6</v>
      </c>
      <c r="F94" s="81">
        <f t="shared" ref="F94:F100" si="37">I94+L94</f>
        <v>0</v>
      </c>
      <c r="G94" s="40">
        <f t="shared" ref="G94:G100" si="38">IFERROR(D94*E94,"")</f>
        <v>0</v>
      </c>
      <c r="H94" s="60">
        <v>6</v>
      </c>
      <c r="I94" s="51"/>
      <c r="J94" s="40">
        <f t="shared" ref="J94:J100" si="39">H94*D94</f>
        <v>0</v>
      </c>
      <c r="K94" s="60">
        <v>0</v>
      </c>
      <c r="L94" s="51"/>
      <c r="M94" s="40">
        <f t="shared" ref="M94:M100" si="40">K94*D94</f>
        <v>0</v>
      </c>
    </row>
    <row r="95" spans="1:13" s="34" customFormat="1" ht="23" x14ac:dyDescent="0.35">
      <c r="A95" s="35" t="s">
        <v>142</v>
      </c>
      <c r="B95" s="73" t="s">
        <v>168</v>
      </c>
      <c r="C95" s="49" t="s">
        <v>8</v>
      </c>
      <c r="D95" s="50"/>
      <c r="E95" s="81">
        <f t="shared" si="36"/>
        <v>6</v>
      </c>
      <c r="F95" s="81">
        <f t="shared" si="37"/>
        <v>0</v>
      </c>
      <c r="G95" s="40">
        <f t="shared" si="38"/>
        <v>0</v>
      </c>
      <c r="H95" s="60">
        <v>6</v>
      </c>
      <c r="I95" s="51"/>
      <c r="J95" s="40">
        <f t="shared" si="39"/>
        <v>0</v>
      </c>
      <c r="K95" s="60">
        <v>0</v>
      </c>
      <c r="L95" s="51"/>
      <c r="M95" s="40">
        <f t="shared" si="40"/>
        <v>0</v>
      </c>
    </row>
    <row r="96" spans="1:13" s="34" customFormat="1" ht="11.5" x14ac:dyDescent="0.35">
      <c r="A96" s="47">
        <f>A93+0.1</f>
        <v>11.399999999999999</v>
      </c>
      <c r="B96" s="73" t="s">
        <v>59</v>
      </c>
      <c r="C96" s="49" t="s">
        <v>7</v>
      </c>
      <c r="D96" s="75"/>
      <c r="E96" s="81">
        <f t="shared" si="36"/>
        <v>280</v>
      </c>
      <c r="F96" s="81">
        <f t="shared" si="37"/>
        <v>0</v>
      </c>
      <c r="G96" s="40">
        <f t="shared" si="38"/>
        <v>0</v>
      </c>
      <c r="H96" s="60">
        <v>230</v>
      </c>
      <c r="I96" s="51"/>
      <c r="J96" s="40">
        <f t="shared" si="39"/>
        <v>0</v>
      </c>
      <c r="K96" s="60">
        <v>50</v>
      </c>
      <c r="L96" s="51"/>
      <c r="M96" s="40">
        <f t="shared" si="40"/>
        <v>0</v>
      </c>
    </row>
    <row r="97" spans="1:13" s="34" customFormat="1" ht="11.5" x14ac:dyDescent="0.35">
      <c r="A97" s="35">
        <f>A96+0.1</f>
        <v>11.499999999999998</v>
      </c>
      <c r="B97" s="73" t="s">
        <v>55</v>
      </c>
      <c r="C97" s="49" t="s">
        <v>7</v>
      </c>
      <c r="D97" s="50"/>
      <c r="E97" s="81">
        <f t="shared" si="36"/>
        <v>260</v>
      </c>
      <c r="F97" s="81">
        <f t="shared" si="37"/>
        <v>0</v>
      </c>
      <c r="G97" s="40">
        <f t="shared" si="38"/>
        <v>0</v>
      </c>
      <c r="H97" s="60">
        <v>220</v>
      </c>
      <c r="I97" s="51"/>
      <c r="J97" s="40">
        <f t="shared" si="39"/>
        <v>0</v>
      </c>
      <c r="K97" s="60">
        <v>40</v>
      </c>
      <c r="L97" s="51"/>
      <c r="M97" s="40">
        <f t="shared" si="40"/>
        <v>0</v>
      </c>
    </row>
    <row r="98" spans="1:13" s="34" customFormat="1" ht="11.5" x14ac:dyDescent="0.35">
      <c r="A98" s="35">
        <f>A97+0.1</f>
        <v>11.599999999999998</v>
      </c>
      <c r="B98" s="73" t="s">
        <v>60</v>
      </c>
      <c r="C98" s="49" t="s">
        <v>8</v>
      </c>
      <c r="D98" s="75"/>
      <c r="E98" s="81">
        <f t="shared" si="36"/>
        <v>5</v>
      </c>
      <c r="F98" s="81">
        <f t="shared" si="37"/>
        <v>0</v>
      </c>
      <c r="G98" s="40">
        <f t="shared" si="38"/>
        <v>0</v>
      </c>
      <c r="H98" s="60">
        <v>4</v>
      </c>
      <c r="I98" s="51"/>
      <c r="J98" s="40">
        <f t="shared" si="39"/>
        <v>0</v>
      </c>
      <c r="K98" s="60">
        <v>1</v>
      </c>
      <c r="L98" s="51"/>
      <c r="M98" s="40">
        <f t="shared" si="40"/>
        <v>0</v>
      </c>
    </row>
    <row r="99" spans="1:13" s="34" customFormat="1" ht="34.5" x14ac:dyDescent="0.35">
      <c r="A99" s="35">
        <f>A98+0.1</f>
        <v>11.699999999999998</v>
      </c>
      <c r="B99" s="73" t="s">
        <v>156</v>
      </c>
      <c r="C99" s="49" t="s">
        <v>4</v>
      </c>
      <c r="D99" s="75"/>
      <c r="E99" s="81">
        <f t="shared" si="36"/>
        <v>1</v>
      </c>
      <c r="F99" s="81">
        <f t="shared" si="37"/>
        <v>0</v>
      </c>
      <c r="G99" s="40">
        <f t="shared" si="38"/>
        <v>0</v>
      </c>
      <c r="H99" s="60">
        <v>1</v>
      </c>
      <c r="I99" s="51"/>
      <c r="J99" s="40">
        <f t="shared" si="39"/>
        <v>0</v>
      </c>
      <c r="K99" s="60">
        <v>0</v>
      </c>
      <c r="L99" s="51"/>
      <c r="M99" s="40">
        <f t="shared" si="40"/>
        <v>0</v>
      </c>
    </row>
    <row r="100" spans="1:13" s="34" customFormat="1" ht="11.5" x14ac:dyDescent="0.35">
      <c r="A100" s="35">
        <f>A99+0.1</f>
        <v>11.799999999999997</v>
      </c>
      <c r="B100" s="73" t="s">
        <v>44</v>
      </c>
      <c r="C100" s="49" t="s">
        <v>4</v>
      </c>
      <c r="D100" s="50"/>
      <c r="E100" s="81">
        <f t="shared" si="36"/>
        <v>2</v>
      </c>
      <c r="F100" s="81">
        <f t="shared" si="37"/>
        <v>0</v>
      </c>
      <c r="G100" s="40">
        <f t="shared" si="38"/>
        <v>0</v>
      </c>
      <c r="H100" s="60">
        <v>1</v>
      </c>
      <c r="I100" s="51"/>
      <c r="J100" s="40">
        <f t="shared" si="39"/>
        <v>0</v>
      </c>
      <c r="K100" s="60">
        <v>1</v>
      </c>
      <c r="L100" s="51"/>
      <c r="M100" s="40">
        <f t="shared" si="40"/>
        <v>0</v>
      </c>
    </row>
    <row r="101" spans="1:13" s="34" customFormat="1" ht="12" thickBot="1" x14ac:dyDescent="0.4">
      <c r="A101" s="47"/>
      <c r="B101" s="48"/>
      <c r="C101" s="49"/>
      <c r="D101" s="50"/>
      <c r="E101" s="60"/>
      <c r="F101" s="60"/>
      <c r="G101" s="52"/>
      <c r="H101" s="60"/>
      <c r="I101" s="51"/>
      <c r="J101" s="52"/>
      <c r="K101" s="60"/>
      <c r="L101" s="51"/>
      <c r="M101" s="52"/>
    </row>
    <row r="102" spans="1:13" s="34" customFormat="1" ht="11.5" x14ac:dyDescent="0.35">
      <c r="A102" s="1">
        <v>12</v>
      </c>
      <c r="B102" s="4" t="s">
        <v>22</v>
      </c>
      <c r="C102" s="6"/>
      <c r="D102" s="15"/>
      <c r="E102" s="58"/>
      <c r="F102" s="58"/>
      <c r="G102" s="23">
        <f>SUBTOTAL(9,G103:G110)</f>
        <v>0</v>
      </c>
      <c r="H102" s="58"/>
      <c r="I102" s="19"/>
      <c r="J102" s="23">
        <f>SUBTOTAL(9,J103:J110)</f>
        <v>0</v>
      </c>
      <c r="K102" s="58"/>
      <c r="L102" s="19"/>
      <c r="M102" s="23">
        <f>SUBTOTAL(9,M103:M110)</f>
        <v>0</v>
      </c>
    </row>
    <row r="103" spans="1:13" s="34" customFormat="1" ht="23" x14ac:dyDescent="0.35">
      <c r="A103" s="35">
        <f>A102+0.1</f>
        <v>12.1</v>
      </c>
      <c r="B103" s="72" t="s">
        <v>103</v>
      </c>
      <c r="C103" s="37" t="s">
        <v>7</v>
      </c>
      <c r="D103" s="38"/>
      <c r="E103" s="81">
        <f>H103+K103</f>
        <v>50</v>
      </c>
      <c r="F103" s="81">
        <f t="shared" ref="F103:F109" si="41">I103+L103</f>
        <v>0</v>
      </c>
      <c r="G103" s="40">
        <f>IFERROR(D103*E103,"")</f>
        <v>0</v>
      </c>
      <c r="H103" s="56">
        <v>50</v>
      </c>
      <c r="I103" s="39"/>
      <c r="J103" s="40">
        <f>H103*D103</f>
        <v>0</v>
      </c>
      <c r="K103" s="56">
        <v>0</v>
      </c>
      <c r="L103" s="39"/>
      <c r="M103" s="40">
        <f>K103*D103</f>
        <v>0</v>
      </c>
    </row>
    <row r="104" spans="1:13" s="34" customFormat="1" ht="23" x14ac:dyDescent="0.35">
      <c r="A104" s="35">
        <f>A103+0.1</f>
        <v>12.2</v>
      </c>
      <c r="B104" s="72" t="s">
        <v>71</v>
      </c>
      <c r="C104" s="37" t="s">
        <v>7</v>
      </c>
      <c r="D104" s="38"/>
      <c r="E104" s="81">
        <f>H104+K104</f>
        <v>15</v>
      </c>
      <c r="F104" s="81">
        <f t="shared" si="41"/>
        <v>0</v>
      </c>
      <c r="G104" s="40">
        <f>IFERROR(D104*E104,"")</f>
        <v>0</v>
      </c>
      <c r="H104" s="56">
        <v>15</v>
      </c>
      <c r="I104" s="39"/>
      <c r="J104" s="40">
        <f>H104*D104</f>
        <v>0</v>
      </c>
      <c r="K104" s="56">
        <v>0</v>
      </c>
      <c r="L104" s="39"/>
      <c r="M104" s="40">
        <f>K104*D104</f>
        <v>0</v>
      </c>
    </row>
    <row r="105" spans="1:13" s="34" customFormat="1" ht="12" x14ac:dyDescent="0.35">
      <c r="A105" s="2">
        <f>A104+0.1</f>
        <v>12.299999999999999</v>
      </c>
      <c r="B105" s="5" t="s">
        <v>73</v>
      </c>
      <c r="C105" s="7" t="s">
        <v>23</v>
      </c>
      <c r="D105" s="16"/>
      <c r="E105" s="59"/>
      <c r="F105" s="59"/>
      <c r="G105" s="24"/>
      <c r="H105" s="59"/>
      <c r="I105" s="20"/>
      <c r="J105" s="24"/>
      <c r="K105" s="59"/>
      <c r="L105" s="20"/>
      <c r="M105" s="24"/>
    </row>
    <row r="106" spans="1:13" s="34" customFormat="1" ht="11.5" x14ac:dyDescent="0.35">
      <c r="A106" s="35" t="s">
        <v>143</v>
      </c>
      <c r="B106" s="36" t="s">
        <v>31</v>
      </c>
      <c r="C106" s="37" t="s">
        <v>8</v>
      </c>
      <c r="D106" s="38"/>
      <c r="E106" s="81">
        <f>H106+K106</f>
        <v>3</v>
      </c>
      <c r="F106" s="81">
        <f t="shared" si="41"/>
        <v>0</v>
      </c>
      <c r="G106" s="40">
        <f>IFERROR(D106*E106,"")</f>
        <v>0</v>
      </c>
      <c r="H106" s="56">
        <v>3</v>
      </c>
      <c r="I106" s="39"/>
      <c r="J106" s="40">
        <f>H106*D106</f>
        <v>0</v>
      </c>
      <c r="K106" s="56">
        <v>0</v>
      </c>
      <c r="L106" s="39"/>
      <c r="M106" s="40">
        <f>K106*D106</f>
        <v>0</v>
      </c>
    </row>
    <row r="107" spans="1:13" s="34" customFormat="1" ht="11.5" x14ac:dyDescent="0.35">
      <c r="A107" s="35" t="s">
        <v>144</v>
      </c>
      <c r="B107" s="36" t="s">
        <v>45</v>
      </c>
      <c r="C107" s="37" t="s">
        <v>8</v>
      </c>
      <c r="D107" s="38"/>
      <c r="E107" s="81">
        <f>H107+K107</f>
        <v>6</v>
      </c>
      <c r="F107" s="81">
        <f t="shared" si="41"/>
        <v>0</v>
      </c>
      <c r="G107" s="40">
        <f>IFERROR(D107*E107,"")</f>
        <v>0</v>
      </c>
      <c r="H107" s="56">
        <v>6</v>
      </c>
      <c r="I107" s="39"/>
      <c r="J107" s="40">
        <f>H107*D107</f>
        <v>0</v>
      </c>
      <c r="K107" s="56">
        <v>0</v>
      </c>
      <c r="L107" s="39"/>
      <c r="M107" s="40">
        <f>K107*D107</f>
        <v>0</v>
      </c>
    </row>
    <row r="108" spans="1:13" s="34" customFormat="1" ht="11.5" x14ac:dyDescent="0.35">
      <c r="A108" s="35" t="s">
        <v>145</v>
      </c>
      <c r="B108" s="36" t="s">
        <v>30</v>
      </c>
      <c r="C108" s="37" t="s">
        <v>8</v>
      </c>
      <c r="D108" s="38"/>
      <c r="E108" s="81">
        <f>H108+K108</f>
        <v>8</v>
      </c>
      <c r="F108" s="81">
        <f t="shared" si="41"/>
        <v>0</v>
      </c>
      <c r="G108" s="40">
        <f>IFERROR(D108*E108,"")</f>
        <v>0</v>
      </c>
      <c r="H108" s="56">
        <v>8</v>
      </c>
      <c r="I108" s="39"/>
      <c r="J108" s="40">
        <f>H108*D108</f>
        <v>0</v>
      </c>
      <c r="K108" s="56">
        <v>0</v>
      </c>
      <c r="L108" s="39"/>
      <c r="M108" s="40">
        <f>K108*D108</f>
        <v>0</v>
      </c>
    </row>
    <row r="109" spans="1:13" s="34" customFormat="1" ht="11.5" x14ac:dyDescent="0.35">
      <c r="A109" s="35" t="s">
        <v>146</v>
      </c>
      <c r="B109" s="36" t="s">
        <v>72</v>
      </c>
      <c r="C109" s="37" t="s">
        <v>8</v>
      </c>
      <c r="D109" s="38"/>
      <c r="E109" s="81">
        <f>H109+K109</f>
        <v>16</v>
      </c>
      <c r="F109" s="81">
        <f t="shared" si="41"/>
        <v>0</v>
      </c>
      <c r="G109" s="40">
        <f>IFERROR(D109*E109,"")</f>
        <v>0</v>
      </c>
      <c r="H109" s="56">
        <v>16</v>
      </c>
      <c r="I109" s="39"/>
      <c r="J109" s="40">
        <f>H109*D109</f>
        <v>0</v>
      </c>
      <c r="K109" s="56">
        <v>0</v>
      </c>
      <c r="L109" s="39"/>
      <c r="M109" s="40">
        <f>K109*D109</f>
        <v>0</v>
      </c>
    </row>
    <row r="110" spans="1:13" s="34" customFormat="1" ht="12" thickBot="1" x14ac:dyDescent="0.4">
      <c r="A110" s="41"/>
      <c r="B110" s="42"/>
      <c r="C110" s="43"/>
      <c r="D110" s="44"/>
      <c r="E110" s="57"/>
      <c r="F110" s="57"/>
      <c r="G110" s="46"/>
      <c r="H110" s="57"/>
      <c r="I110" s="45"/>
      <c r="J110" s="46"/>
      <c r="K110" s="57"/>
      <c r="L110" s="45"/>
      <c r="M110" s="46"/>
    </row>
    <row r="111" spans="1:13" s="34" customFormat="1" ht="11.5" x14ac:dyDescent="0.35">
      <c r="A111" s="1">
        <v>13</v>
      </c>
      <c r="B111" s="4" t="s">
        <v>46</v>
      </c>
      <c r="C111" s="6"/>
      <c r="D111" s="15"/>
      <c r="E111" s="58"/>
      <c r="F111" s="58"/>
      <c r="G111" s="23">
        <f>SUM(G112:G112)</f>
        <v>0</v>
      </c>
      <c r="H111" s="58"/>
      <c r="I111" s="19"/>
      <c r="J111" s="23">
        <f>SUM(J112:J112)</f>
        <v>0</v>
      </c>
      <c r="K111" s="58"/>
      <c r="L111" s="19"/>
      <c r="M111" s="23">
        <f>SUM(M112:M112)</f>
        <v>0</v>
      </c>
    </row>
    <row r="112" spans="1:13" s="34" customFormat="1" ht="35" thickBot="1" x14ac:dyDescent="0.4">
      <c r="A112" s="35">
        <f>A111+0.1</f>
        <v>13.1</v>
      </c>
      <c r="B112" s="36" t="s">
        <v>86</v>
      </c>
      <c r="C112" s="37" t="s">
        <v>8</v>
      </c>
      <c r="D112" s="38"/>
      <c r="E112" s="81">
        <f>H112+K112</f>
        <v>15</v>
      </c>
      <c r="F112" s="81">
        <f t="shared" ref="F112" si="42">I112+L112</f>
        <v>0</v>
      </c>
      <c r="G112" s="40">
        <f>IFERROR(D112*E112,"")</f>
        <v>0</v>
      </c>
      <c r="H112" s="56">
        <v>13</v>
      </c>
      <c r="I112" s="39"/>
      <c r="J112" s="40">
        <f>H112*D112</f>
        <v>0</v>
      </c>
      <c r="K112" s="56">
        <v>2</v>
      </c>
      <c r="L112" s="39"/>
      <c r="M112" s="40">
        <f>K112*D112</f>
        <v>0</v>
      </c>
    </row>
    <row r="113" spans="1:13" s="34" customFormat="1" ht="11.5" x14ac:dyDescent="0.35">
      <c r="A113" s="1">
        <v>14</v>
      </c>
      <c r="B113" s="4" t="s">
        <v>24</v>
      </c>
      <c r="C113" s="6"/>
      <c r="D113" s="15"/>
      <c r="E113" s="58"/>
      <c r="F113" s="58"/>
      <c r="G113" s="23">
        <f>SUBTOTAL(9,G115:G125)</f>
        <v>0</v>
      </c>
      <c r="H113" s="58"/>
      <c r="I113" s="19"/>
      <c r="J113" s="23">
        <f>SUBTOTAL(9,J115:J125)</f>
        <v>0</v>
      </c>
      <c r="K113" s="58"/>
      <c r="L113" s="19"/>
      <c r="M113" s="23">
        <f>SUBTOTAL(9,M115:M125)</f>
        <v>0</v>
      </c>
    </row>
    <row r="114" spans="1:13" s="34" customFormat="1" ht="12" x14ac:dyDescent="0.35">
      <c r="A114" s="2">
        <f>A113+0.1</f>
        <v>14.1</v>
      </c>
      <c r="B114" s="5" t="s">
        <v>67</v>
      </c>
      <c r="C114" s="7"/>
      <c r="D114" s="16"/>
      <c r="E114" s="59"/>
      <c r="F114" s="59"/>
      <c r="G114" s="24"/>
      <c r="H114" s="59"/>
      <c r="I114" s="20"/>
      <c r="J114" s="24"/>
      <c r="K114" s="59"/>
      <c r="L114" s="20"/>
      <c r="M114" s="24"/>
    </row>
    <row r="115" spans="1:13" s="34" customFormat="1" ht="23" x14ac:dyDescent="0.35">
      <c r="A115" s="35" t="s">
        <v>147</v>
      </c>
      <c r="B115" s="36" t="s">
        <v>75</v>
      </c>
      <c r="C115" s="37" t="s">
        <v>8</v>
      </c>
      <c r="D115" s="38"/>
      <c r="E115" s="81">
        <f>H115+K115</f>
        <v>8</v>
      </c>
      <c r="F115" s="81">
        <f t="shared" ref="F115:F124" si="43">I115+L115</f>
        <v>0</v>
      </c>
      <c r="G115" s="52">
        <f>IFERROR(D115*E115,"")</f>
        <v>0</v>
      </c>
      <c r="H115" s="56">
        <v>7</v>
      </c>
      <c r="I115" s="39"/>
      <c r="J115" s="40">
        <f>H115*D115</f>
        <v>0</v>
      </c>
      <c r="K115" s="56">
        <v>1</v>
      </c>
      <c r="L115" s="39"/>
      <c r="M115" s="40">
        <f>K115*D115</f>
        <v>0</v>
      </c>
    </row>
    <row r="116" spans="1:13" s="34" customFormat="1" ht="23" x14ac:dyDescent="0.35">
      <c r="A116" s="35" t="s">
        <v>148</v>
      </c>
      <c r="B116" s="48" t="s">
        <v>74</v>
      </c>
      <c r="C116" s="49" t="s">
        <v>8</v>
      </c>
      <c r="D116" s="50"/>
      <c r="E116" s="81">
        <f>H116+K116</f>
        <v>4</v>
      </c>
      <c r="F116" s="81">
        <f t="shared" si="43"/>
        <v>0</v>
      </c>
      <c r="G116" s="52">
        <f>IFERROR(D116*E116,"")</f>
        <v>0</v>
      </c>
      <c r="H116" s="60">
        <v>3</v>
      </c>
      <c r="I116" s="51"/>
      <c r="J116" s="40">
        <f>H116*D116</f>
        <v>0</v>
      </c>
      <c r="K116" s="60">
        <v>1</v>
      </c>
      <c r="L116" s="51"/>
      <c r="M116" s="40">
        <f>K116*D116</f>
        <v>0</v>
      </c>
    </row>
    <row r="117" spans="1:13" s="34" customFormat="1" ht="23" x14ac:dyDescent="0.35">
      <c r="A117" s="35" t="s">
        <v>149</v>
      </c>
      <c r="B117" s="48" t="s">
        <v>165</v>
      </c>
      <c r="C117" s="49" t="s">
        <v>8</v>
      </c>
      <c r="D117" s="50"/>
      <c r="E117" s="81">
        <f>H117+K117</f>
        <v>3</v>
      </c>
      <c r="F117" s="81">
        <f t="shared" si="43"/>
        <v>0</v>
      </c>
      <c r="G117" s="52">
        <f>IFERROR(D117*E117,"")</f>
        <v>0</v>
      </c>
      <c r="H117" s="60">
        <v>2</v>
      </c>
      <c r="I117" s="51"/>
      <c r="J117" s="40">
        <f>H117*D117</f>
        <v>0</v>
      </c>
      <c r="K117" s="60">
        <v>1</v>
      </c>
      <c r="L117" s="51"/>
      <c r="M117" s="40">
        <f>K117*D117</f>
        <v>0</v>
      </c>
    </row>
    <row r="118" spans="1:13" s="34" customFormat="1" ht="23" x14ac:dyDescent="0.35">
      <c r="A118" s="35" t="s">
        <v>150</v>
      </c>
      <c r="B118" s="48" t="s">
        <v>166</v>
      </c>
      <c r="C118" s="49" t="s">
        <v>8</v>
      </c>
      <c r="D118" s="50"/>
      <c r="E118" s="81">
        <f>H118+K118</f>
        <v>1</v>
      </c>
      <c r="F118" s="81">
        <f t="shared" si="43"/>
        <v>0</v>
      </c>
      <c r="G118" s="52">
        <f>IFERROR(D118*E118,"")</f>
        <v>0</v>
      </c>
      <c r="H118" s="60">
        <v>1</v>
      </c>
      <c r="I118" s="51"/>
      <c r="J118" s="40">
        <f>H118*D118</f>
        <v>0</v>
      </c>
      <c r="K118" s="60">
        <v>0</v>
      </c>
      <c r="L118" s="51"/>
      <c r="M118" s="40">
        <f>K118*D118</f>
        <v>0</v>
      </c>
    </row>
    <row r="119" spans="1:13" s="34" customFormat="1" ht="12" x14ac:dyDescent="0.35">
      <c r="A119" s="2">
        <f>A114+0.1</f>
        <v>14.2</v>
      </c>
      <c r="B119" s="5" t="s">
        <v>105</v>
      </c>
      <c r="C119" s="7"/>
      <c r="D119" s="16"/>
      <c r="E119" s="59"/>
      <c r="F119" s="59"/>
      <c r="G119" s="24"/>
      <c r="H119" s="59"/>
      <c r="I119" s="20"/>
      <c r="J119" s="24"/>
      <c r="K119" s="59"/>
      <c r="L119" s="20"/>
      <c r="M119" s="24"/>
    </row>
    <row r="120" spans="1:13" s="34" customFormat="1" ht="11.5" x14ac:dyDescent="0.35">
      <c r="A120" s="35" t="s">
        <v>151</v>
      </c>
      <c r="B120" s="36" t="s">
        <v>32</v>
      </c>
      <c r="C120" s="37" t="s">
        <v>7</v>
      </c>
      <c r="D120" s="38"/>
      <c r="E120" s="81">
        <f>H120+K120</f>
        <v>100</v>
      </c>
      <c r="F120" s="81">
        <f t="shared" si="43"/>
        <v>0</v>
      </c>
      <c r="G120" s="52">
        <f>IFERROR(D120*E120,"")</f>
        <v>0</v>
      </c>
      <c r="H120" s="56">
        <v>100</v>
      </c>
      <c r="I120" s="39"/>
      <c r="J120" s="40">
        <f>H120*D120</f>
        <v>0</v>
      </c>
      <c r="K120" s="56">
        <v>0</v>
      </c>
      <c r="L120" s="39"/>
      <c r="M120" s="40">
        <f>K120*D120</f>
        <v>0</v>
      </c>
    </row>
    <row r="121" spans="1:13" s="34" customFormat="1" ht="11.5" x14ac:dyDescent="0.35">
      <c r="A121" s="35" t="s">
        <v>152</v>
      </c>
      <c r="B121" s="36" t="s">
        <v>66</v>
      </c>
      <c r="C121" s="37" t="s">
        <v>8</v>
      </c>
      <c r="D121" s="38"/>
      <c r="E121" s="81">
        <f>H121+K121</f>
        <v>1</v>
      </c>
      <c r="F121" s="81">
        <f t="shared" si="43"/>
        <v>0</v>
      </c>
      <c r="G121" s="52">
        <f>IFERROR(D121*E121,"")</f>
        <v>0</v>
      </c>
      <c r="H121" s="56">
        <v>1</v>
      </c>
      <c r="I121" s="39"/>
      <c r="J121" s="40">
        <f>H121*D121</f>
        <v>0</v>
      </c>
      <c r="K121" s="56">
        <v>0</v>
      </c>
      <c r="L121" s="39"/>
      <c r="M121" s="40">
        <f>K121*D121</f>
        <v>0</v>
      </c>
    </row>
    <row r="122" spans="1:13" s="34" customFormat="1" ht="11.5" x14ac:dyDescent="0.35">
      <c r="A122" s="35" t="s">
        <v>153</v>
      </c>
      <c r="B122" s="36" t="s">
        <v>68</v>
      </c>
      <c r="C122" s="37" t="s">
        <v>7</v>
      </c>
      <c r="D122" s="38"/>
      <c r="E122" s="81">
        <f>H122+K122</f>
        <v>70</v>
      </c>
      <c r="F122" s="81">
        <f t="shared" si="43"/>
        <v>0</v>
      </c>
      <c r="G122" s="52">
        <f>IFERROR(D122*E122,"")</f>
        <v>0</v>
      </c>
      <c r="H122" s="56">
        <v>50</v>
      </c>
      <c r="I122" s="39"/>
      <c r="J122" s="40">
        <f>H122*D122</f>
        <v>0</v>
      </c>
      <c r="K122" s="56">
        <v>20</v>
      </c>
      <c r="L122" s="39"/>
      <c r="M122" s="40">
        <f>K122*D122</f>
        <v>0</v>
      </c>
    </row>
    <row r="123" spans="1:13" s="34" customFormat="1" ht="11.5" x14ac:dyDescent="0.35">
      <c r="A123" s="35" t="s">
        <v>154</v>
      </c>
      <c r="B123" s="36" t="s">
        <v>33</v>
      </c>
      <c r="C123" s="37" t="s">
        <v>6</v>
      </c>
      <c r="D123" s="38"/>
      <c r="E123" s="81">
        <f>H123+K123</f>
        <v>25</v>
      </c>
      <c r="F123" s="81">
        <f t="shared" si="43"/>
        <v>0</v>
      </c>
      <c r="G123" s="52">
        <f>IFERROR(D123*E123,"")</f>
        <v>0</v>
      </c>
      <c r="H123" s="56">
        <v>25</v>
      </c>
      <c r="I123" s="39"/>
      <c r="J123" s="40">
        <f>H123*D123</f>
        <v>0</v>
      </c>
      <c r="K123" s="56">
        <v>0</v>
      </c>
      <c r="L123" s="39"/>
      <c r="M123" s="40">
        <f>K123*D123</f>
        <v>0</v>
      </c>
    </row>
    <row r="124" spans="1:13" s="34" customFormat="1" ht="11.5" x14ac:dyDescent="0.35">
      <c r="A124" s="35" t="s">
        <v>155</v>
      </c>
      <c r="B124" s="36" t="s">
        <v>70</v>
      </c>
      <c r="C124" s="37" t="s">
        <v>8</v>
      </c>
      <c r="D124" s="38"/>
      <c r="E124" s="81">
        <f>H124+K124</f>
        <v>2</v>
      </c>
      <c r="F124" s="81">
        <f t="shared" si="43"/>
        <v>0</v>
      </c>
      <c r="G124" s="52">
        <f>IFERROR(D124*E124,"")</f>
        <v>0</v>
      </c>
      <c r="H124" s="40">
        <v>1</v>
      </c>
      <c r="I124" s="39"/>
      <c r="J124" s="40">
        <f>H124*D124</f>
        <v>0</v>
      </c>
      <c r="K124" s="56">
        <v>1</v>
      </c>
      <c r="L124" s="39"/>
      <c r="M124" s="40">
        <f>K124*D124</f>
        <v>0</v>
      </c>
    </row>
    <row r="125" spans="1:13" s="34" customFormat="1" ht="12" thickBot="1" x14ac:dyDescent="0.4">
      <c r="A125" s="41"/>
      <c r="B125" s="42"/>
      <c r="C125" s="43"/>
      <c r="D125" s="44"/>
      <c r="E125" s="57"/>
      <c r="F125" s="81"/>
      <c r="G125" s="46"/>
      <c r="H125" s="46"/>
      <c r="I125" s="45"/>
      <c r="J125" s="46"/>
      <c r="K125" s="57"/>
      <c r="L125" s="45"/>
      <c r="M125" s="46"/>
    </row>
    <row r="126" spans="1:13" s="34" customFormat="1" ht="11.5" x14ac:dyDescent="0.35">
      <c r="A126" s="10"/>
      <c r="B126" s="11" t="s">
        <v>163</v>
      </c>
      <c r="C126" s="96"/>
      <c r="D126" s="97"/>
      <c r="E126" s="62"/>
      <c r="F126" s="97"/>
      <c r="G126" s="98">
        <f>G6+G13+G27+G37+G45+G75+G81+G89+G102+G111+G113</f>
        <v>0</v>
      </c>
      <c r="H126" s="62"/>
      <c r="I126" s="26"/>
      <c r="J126" s="98">
        <f>J6+J13+J27+J37+J45+J75+J81+J89+J102+J111+J113</f>
        <v>0</v>
      </c>
      <c r="K126" s="62"/>
      <c r="L126" s="26"/>
      <c r="M126" s="98">
        <f>M6+M13+M27+M37+M45+M75+M81+M89+M102+M111+M113</f>
        <v>0</v>
      </c>
    </row>
    <row r="127" spans="1:13" s="34" customFormat="1" ht="11.5" x14ac:dyDescent="0.35">
      <c r="A127" s="99"/>
      <c r="B127" s="115" t="s">
        <v>25</v>
      </c>
      <c r="C127" s="116">
        <v>0.2</v>
      </c>
      <c r="D127" s="100"/>
      <c r="E127" s="63"/>
      <c r="F127" s="100"/>
      <c r="G127" s="101">
        <f>G126*$C$127</f>
        <v>0</v>
      </c>
      <c r="H127" s="63"/>
      <c r="I127" s="27"/>
      <c r="J127" s="101">
        <f>J126*$C$127</f>
        <v>0</v>
      </c>
      <c r="K127" s="63"/>
      <c r="L127" s="27"/>
      <c r="M127" s="101">
        <f>M126*$C$127</f>
        <v>0</v>
      </c>
    </row>
    <row r="128" spans="1:13" s="34" customFormat="1" ht="12" thickBot="1" x14ac:dyDescent="0.4">
      <c r="A128" s="102"/>
      <c r="B128" s="114" t="s">
        <v>26</v>
      </c>
      <c r="C128" s="103"/>
      <c r="D128" s="104"/>
      <c r="E128" s="64"/>
      <c r="F128" s="104"/>
      <c r="G128" s="105">
        <f>G126+G127</f>
        <v>0</v>
      </c>
      <c r="H128" s="64"/>
      <c r="I128" s="28"/>
      <c r="J128" s="105">
        <f>J126+J127</f>
        <v>0</v>
      </c>
      <c r="K128" s="64"/>
      <c r="L128" s="28"/>
      <c r="M128" s="105">
        <f>M126+M127</f>
        <v>0</v>
      </c>
    </row>
    <row r="129" spans="1:11" s="34" customFormat="1" ht="11.5" x14ac:dyDescent="0.35">
      <c r="A129" s="53"/>
      <c r="B129" s="54"/>
      <c r="C129" s="53"/>
      <c r="D129" s="55"/>
      <c r="E129" s="53"/>
      <c r="H129" s="53"/>
      <c r="K129" s="53"/>
    </row>
    <row r="130" spans="1:11" s="34" customFormat="1" ht="11.5" x14ac:dyDescent="0.35">
      <c r="A130" s="53"/>
      <c r="B130" s="54"/>
      <c r="C130" s="53"/>
      <c r="D130" s="55"/>
      <c r="E130" s="53"/>
      <c r="H130" s="53"/>
      <c r="K130" s="53"/>
    </row>
  </sheetData>
  <mergeCells count="4">
    <mergeCell ref="K4:M4"/>
    <mergeCell ref="A1:M2"/>
    <mergeCell ref="H4:J4"/>
    <mergeCell ref="D4:G4"/>
  </mergeCells>
  <pageMargins left="0.70866141732283472" right="0.70866141732283472" top="0.94488188976377963" bottom="0.74803149606299213" header="0.31496062992125984" footer="0.31496062992125984"/>
  <pageSetup paperSize="8" scale="53" fitToHeight="0" orientation="portrait" horizontalDpi="1200" verticalDpi="1200" r:id="rId1"/>
  <headerFooter>
    <oddHeader xml:space="preserve">&amp;L&amp;"Arial,Normal"
</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F9846D1D6A2C142AC024DCF64C7E60C" ma:contentTypeVersion="9" ma:contentTypeDescription="Create a new document." ma:contentTypeScope="" ma:versionID="ac15016191d3c1afc2efc522b126e54c">
  <xsd:schema xmlns:xsd="http://www.w3.org/2001/XMLSchema" xmlns:xs="http://www.w3.org/2001/XMLSchema" xmlns:p="http://schemas.microsoft.com/office/2006/metadata/properties" xmlns:ns2="d5a9998c-3ed8-404c-a89b-d1529c457964" xmlns:ns3="a09aeea3-c23e-4411-90b6-eae899236e99" targetNamespace="http://schemas.microsoft.com/office/2006/metadata/properties" ma:root="true" ma:fieldsID="46441f8dba36148ac8341dca773196d9" ns2:_="" ns3:_="">
    <xsd:import namespace="d5a9998c-3ed8-404c-a89b-d1529c457964"/>
    <xsd:import namespace="a09aeea3-c23e-4411-90b6-eae899236e9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a9998c-3ed8-404c-a89b-d1529c4579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09aeea3-c23e-4411-90b6-eae899236e99"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E07FB2C-3046-4E8A-8A55-077FC4811EAA}">
  <ds:schemaRefs>
    <ds:schemaRef ds:uri="http://www.w3.org/XML/1998/namespace"/>
    <ds:schemaRef ds:uri="http://purl.org/dc/terms/"/>
    <ds:schemaRef ds:uri="http://schemas.microsoft.com/office/2006/metadata/properties"/>
    <ds:schemaRef ds:uri="http://purl.org/dc/elements/1.1/"/>
    <ds:schemaRef ds:uri="http://schemas.microsoft.com/office/2006/documentManagement/types"/>
    <ds:schemaRef ds:uri="http://purl.org/dc/dcmitype/"/>
    <ds:schemaRef ds:uri="http://schemas.microsoft.com/office/infopath/2007/PartnerControls"/>
    <ds:schemaRef ds:uri="a09aeea3-c23e-4411-90b6-eae899236e99"/>
    <ds:schemaRef ds:uri="http://schemas.openxmlformats.org/package/2006/metadata/core-properties"/>
    <ds:schemaRef ds:uri="d5a9998c-3ed8-404c-a89b-d1529c457964"/>
  </ds:schemaRefs>
</ds:datastoreItem>
</file>

<file path=customXml/itemProps2.xml><?xml version="1.0" encoding="utf-8"?>
<ds:datastoreItem xmlns:ds="http://schemas.openxmlformats.org/officeDocument/2006/customXml" ds:itemID="{28318DDB-18FC-4646-A066-C5334BF4F40A}">
  <ds:schemaRefs>
    <ds:schemaRef ds:uri="http://schemas.microsoft.com/sharepoint/v3/contenttype/forms"/>
  </ds:schemaRefs>
</ds:datastoreItem>
</file>

<file path=customXml/itemProps3.xml><?xml version="1.0" encoding="utf-8"?>
<ds:datastoreItem xmlns:ds="http://schemas.openxmlformats.org/officeDocument/2006/customXml" ds:itemID="{A3224BFE-17C7-4A7B-A16C-ABDC1183223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a9998c-3ed8-404c-a89b-d1529c457964"/>
    <ds:schemaRef ds:uri="a09aeea3-c23e-4411-90b6-eae899236e9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DPGF LOT 1</vt:lpstr>
      <vt:lpstr>'DPGF LOT 1'!Zone_d_impression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Senchanas, Simon</dc:creator>
  <cp:keywords/>
  <dc:description/>
  <cp:lastModifiedBy>Melhem, Joane</cp:lastModifiedBy>
  <cp:revision/>
  <cp:lastPrinted>2025-10-02T19:56:09Z</cp:lastPrinted>
  <dcterms:created xsi:type="dcterms:W3CDTF">2021-02-01T14:18:27Z</dcterms:created>
  <dcterms:modified xsi:type="dcterms:W3CDTF">2025-11-03T13:43:42Z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0x0101008F9846D1D6A2C142AC024DCF64C7E60C</vt:lpwstr>
  </property>
</Properties>
</file>